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ata\Investor Relations\External reports\2016\Q4 2016\Key figures\"/>
    </mc:Choice>
  </mc:AlternateContent>
  <bookViews>
    <workbookView xWindow="0" yWindow="0" windowWidth="25200" windowHeight="12030" tabRatio="797"/>
  </bookViews>
  <sheets>
    <sheet name="WP AssetBook" sheetId="73" r:id="rId1"/>
    <sheet name="WP statistics 2011-2016" sheetId="70" r:id="rId2"/>
    <sheet name="WP segment accounts" sheetId="72" r:id="rId3"/>
  </sheets>
  <externalReferences>
    <externalReference r:id="rId4"/>
    <externalReference r:id="rId5"/>
  </externalReferences>
  <definedNames>
    <definedName name="__FDS_HYPERLINK_TOGGLE_STATE__">"ON"</definedName>
    <definedName name="ACTUAL" localSheetId="0">#REF!</definedName>
    <definedName name="ACTUAL">#REF!</definedName>
    <definedName name="BPT" localSheetId="0">#REF!</definedName>
    <definedName name="BPT">#REF!</definedName>
    <definedName name="CE" localSheetId="0">#REF!</definedName>
    <definedName name="CE">#REF!</definedName>
    <definedName name="CE_2" localSheetId="0">#REF!</definedName>
    <definedName name="CE_2">#REF!</definedName>
    <definedName name="CURRENT_YEAR" localSheetId="0">#REF!</definedName>
    <definedName name="CURRENT_YEAR">#REF!</definedName>
    <definedName name="CUSTOM3TOTAL" localSheetId="0">#REF!</definedName>
    <definedName name="CUSTOM3TOTAL">#REF!</definedName>
    <definedName name="CUSTOM4" localSheetId="0">#REF!</definedName>
    <definedName name="CUSTOM4">#REF!</definedName>
    <definedName name="EBIT_ADJ" localSheetId="0">#REF!</definedName>
    <definedName name="EBIT_ADJ">#REF!</definedName>
    <definedName name="EBIT_ADJ_2" localSheetId="0">#REF!</definedName>
    <definedName name="EBIT_ADJ_2">#REF!</definedName>
    <definedName name="EBIT_BP" localSheetId="0">#REF!</definedName>
    <definedName name="EBIT_BP">#REF!</definedName>
    <definedName name="EBIT_BP_2" localSheetId="0">#REF!</definedName>
    <definedName name="EBIT_BP_2">#REF!</definedName>
    <definedName name="EBIT_IFRS" localSheetId="0">#REF!</definedName>
    <definedName name="EBIT_IFRS">#REF!</definedName>
    <definedName name="EBIT_IFRS_2" localSheetId="0">#REF!</definedName>
    <definedName name="EBIT_IFRS_2">#REF!</definedName>
    <definedName name="EBITDA_ADJ" localSheetId="0">#REF!</definedName>
    <definedName name="EBITDA_ADJ">#REF!</definedName>
    <definedName name="EBITDA_ADJ_2" localSheetId="0">#REF!</definedName>
    <definedName name="EBITDA_ADJ_2">#REF!</definedName>
    <definedName name="EBITDA_BP" localSheetId="0">#REF!</definedName>
    <definedName name="EBITDA_BP">#REF!</definedName>
    <definedName name="EBITDA_BP_2" localSheetId="0">#REF!</definedName>
    <definedName name="EBITDA_BP_2">#REF!</definedName>
    <definedName name="EBITDA_IFRS" localSheetId="0">#REF!</definedName>
    <definedName name="EBITDA_IFRS">#REF!</definedName>
    <definedName name="EBITDA_IFRS_2" localSheetId="0">#REF!</definedName>
    <definedName name="EBITDA_IFRS_2">#REF!</definedName>
    <definedName name="ENTITY_CURRENCY" localSheetId="0">#REF!</definedName>
    <definedName name="ENTITY_CURRENCY">#REF!</definedName>
    <definedName name="GROSS_INV" localSheetId="0">#REF!</definedName>
    <definedName name="GROSS_INV">#REF!</definedName>
    <definedName name="GROSS_INV_2" localSheetId="0">#REF!</definedName>
    <definedName name="GROSS_INV_2">#REF!</definedName>
    <definedName name="GROUP" localSheetId="0">#REF!</definedName>
    <definedName name="GROUP">#REF!</definedName>
    <definedName name="ICP_TOP" localSheetId="0">#REF!</definedName>
    <definedName name="ICP_TOP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"12/22/2014 08:25:23"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PERIOD" localSheetId="0">#REF!</definedName>
    <definedName name="PERIOD">#REF!</definedName>
    <definedName name="PERIOD2" localSheetId="0">#REF!</definedName>
    <definedName name="PERIOD2">#REF!</definedName>
    <definedName name="PREVIOUS_YEAR" localSheetId="0">#REF!</definedName>
    <definedName name="PREVIOUS_YEAR">#REF!</definedName>
    <definedName name="_xlnm.Print_Area" localSheetId="0">'WP AssetBook'!$B$2:$N$55</definedName>
    <definedName name="_xlnm.Print_Area" localSheetId="1">'WP statistics 2011-2016'!$B$2:$T$36</definedName>
    <definedName name="PROFIT_ADJ" localSheetId="0">#REF!</definedName>
    <definedName name="PROFIT_ADJ">#REF!</definedName>
    <definedName name="PROFIT_ADJ_2" localSheetId="0">#REF!</definedName>
    <definedName name="PROFIT_ADJ_2">#REF!</definedName>
    <definedName name="PROFIT_BP" localSheetId="0">#REF!</definedName>
    <definedName name="PROFIT_BP">#REF!</definedName>
    <definedName name="PROFIT_BP_2" localSheetId="0">#REF!</definedName>
    <definedName name="PROFIT_BP_2">#REF!</definedName>
    <definedName name="PROFIT_IFRS" localSheetId="0">#REF!</definedName>
    <definedName name="PROFIT_IFRS">#REF!</definedName>
    <definedName name="PROFIT_IFRS_2" localSheetId="0">#REF!</definedName>
    <definedName name="PROFIT_IFRS_2">#REF!</definedName>
    <definedName name="PUB_UserID">"MAYERX"</definedName>
    <definedName name="REVENUE_ADJ" localSheetId="0">#REF!</definedName>
    <definedName name="REVENUE_ADJ">#REF!</definedName>
    <definedName name="REVENUE_ADJ_2" localSheetId="0">#REF!</definedName>
    <definedName name="REVENUE_ADJ_2">#REF!</definedName>
    <definedName name="REVENUE_BP" localSheetId="0">#REF!</definedName>
    <definedName name="REVENUE_BP">#REF!</definedName>
    <definedName name="REVENUE_BP_2" localSheetId="0">#REF!</definedName>
    <definedName name="REVENUE_BP_2">#REF!</definedName>
    <definedName name="REVENUE_IFRS" localSheetId="0">#REF!</definedName>
    <definedName name="REVENUE_IFRS">#REF!</definedName>
    <definedName name="REVENUE_IFRS_2" localSheetId="0">#REF!</definedName>
    <definedName name="REVENUE_IFRS_2">#REF!</definedName>
    <definedName name="Scale" localSheetId="0">'[1]B&amp;TP'!#REF!</definedName>
    <definedName name="Scale" localSheetId="2">'WP segment accounts'!#REF!</definedName>
    <definedName name="Scale">'[1]B&amp;TP'!#REF!</definedName>
    <definedName name="Scenario">[2]Manager!$C$45:$C$53</definedName>
    <definedName name="SKALA" localSheetId="0">#REF!</definedName>
    <definedName name="SKALA">#REF!</definedName>
    <definedName name="VIEW" localSheetId="0">#REF!</definedName>
    <definedName name="VIEW">#REF!</definedName>
    <definedName name="VIEW_Q" localSheetId="0">#REF!</definedName>
    <definedName name="VIEW_Q">#REF!</definedName>
    <definedName name="ÅR_PERIOD" localSheetId="0">#REF!</definedName>
    <definedName name="ÅR_PERIOD">#REF!</definedName>
    <definedName name="ÅR_YEAR" localSheetId="0">#REF!</definedName>
    <definedName name="ÅR_YEAR">#REF!</definedName>
  </definedNames>
  <calcPr calcId="171027"/>
</workbook>
</file>

<file path=xl/calcChain.xml><?xml version="1.0" encoding="utf-8"?>
<calcChain xmlns="http://schemas.openxmlformats.org/spreadsheetml/2006/main">
  <c r="G45" i="73" l="1"/>
  <c r="E45" i="73"/>
  <c r="D45" i="73"/>
  <c r="E40" i="73"/>
  <c r="G38" i="73"/>
  <c r="G40" i="73" s="1"/>
  <c r="E38" i="73"/>
  <c r="D38" i="73"/>
  <c r="D40" i="73" s="1"/>
  <c r="G35" i="73"/>
  <c r="D31" i="73"/>
  <c r="E26" i="73"/>
  <c r="E31" i="73" s="1"/>
  <c r="D26" i="73"/>
  <c r="G22" i="73"/>
  <c r="G19" i="73"/>
  <c r="G26" i="73" s="1"/>
  <c r="G31" i="73" s="1"/>
  <c r="G13" i="73"/>
  <c r="G50" i="73" s="1"/>
  <c r="E13" i="73"/>
  <c r="D13" i="73"/>
  <c r="D50" i="73" s="1"/>
  <c r="D51" i="73" s="1"/>
  <c r="D52" i="73" s="1"/>
  <c r="G8" i="73"/>
  <c r="G52" i="73" l="1"/>
  <c r="G51" i="73"/>
  <c r="E50" i="73"/>
  <c r="E51" i="73" s="1"/>
  <c r="E52" i="73" s="1"/>
  <c r="L37" i="70" l="1"/>
  <c r="K37" i="70"/>
  <c r="J37" i="70"/>
  <c r="I37" i="70"/>
  <c r="H37" i="70"/>
  <c r="R35" i="70"/>
  <c r="Q35" i="70"/>
  <c r="P35" i="70"/>
  <c r="O35" i="70"/>
  <c r="N35" i="70"/>
  <c r="M35" i="70"/>
  <c r="G35" i="70"/>
  <c r="F35" i="70"/>
  <c r="E35" i="70"/>
  <c r="D35" i="70"/>
  <c r="T28" i="70"/>
  <c r="T30" i="70" s="1"/>
  <c r="T37" i="70" s="1"/>
  <c r="P28" i="70"/>
  <c r="P30" i="70" s="1"/>
  <c r="P37" i="70" s="1"/>
  <c r="L28" i="70"/>
  <c r="H28" i="70"/>
  <c r="G26" i="70"/>
  <c r="F26" i="70"/>
  <c r="E26" i="70"/>
  <c r="D26" i="70"/>
  <c r="T20" i="70"/>
  <c r="S20" i="70"/>
  <c r="R20" i="70"/>
  <c r="Q20" i="70"/>
  <c r="P20" i="70"/>
  <c r="O20" i="70"/>
  <c r="N20" i="70"/>
  <c r="M20" i="70"/>
  <c r="L20" i="70"/>
  <c r="K20" i="70"/>
  <c r="J20" i="70"/>
  <c r="I20" i="70"/>
  <c r="H20" i="70"/>
  <c r="G20" i="70"/>
  <c r="G28" i="70" s="1"/>
  <c r="G30" i="70" s="1"/>
  <c r="G37" i="70" s="1"/>
  <c r="F20" i="70"/>
  <c r="E20" i="70"/>
  <c r="D20" i="70"/>
  <c r="T9" i="70"/>
  <c r="S9" i="70"/>
  <c r="S28" i="70" s="1"/>
  <c r="S30" i="70" s="1"/>
  <c r="S37" i="70" s="1"/>
  <c r="R9" i="70"/>
  <c r="R28" i="70" s="1"/>
  <c r="R30" i="70" s="1"/>
  <c r="R37" i="70" s="1"/>
  <c r="Q9" i="70"/>
  <c r="Q28" i="70" s="1"/>
  <c r="Q30" i="70" s="1"/>
  <c r="Q37" i="70" s="1"/>
  <c r="P9" i="70"/>
  <c r="O9" i="70"/>
  <c r="O28" i="70" s="1"/>
  <c r="O30" i="70" s="1"/>
  <c r="O37" i="70" s="1"/>
  <c r="N9" i="70"/>
  <c r="N28" i="70" s="1"/>
  <c r="N30" i="70" s="1"/>
  <c r="N37" i="70" s="1"/>
  <c r="M9" i="70"/>
  <c r="M28" i="70" s="1"/>
  <c r="M30" i="70" s="1"/>
  <c r="M37" i="70" s="1"/>
  <c r="L9" i="70"/>
  <c r="K9" i="70"/>
  <c r="K28" i="70" s="1"/>
  <c r="J9" i="70"/>
  <c r="J28" i="70" s="1"/>
  <c r="I9" i="70"/>
  <c r="I28" i="70" s="1"/>
  <c r="H9" i="70"/>
  <c r="F9" i="70"/>
  <c r="F28" i="70" s="1"/>
  <c r="F30" i="70" s="1"/>
  <c r="F37" i="70" s="1"/>
  <c r="E9" i="70"/>
  <c r="E28" i="70" s="1"/>
  <c r="E30" i="70" s="1"/>
  <c r="E37" i="70" s="1"/>
  <c r="D9" i="70"/>
  <c r="D28" i="70" l="1"/>
  <c r="D30" i="70" s="1"/>
  <c r="D37" i="70" s="1"/>
</calcChain>
</file>

<file path=xl/sharedStrings.xml><?xml version="1.0" encoding="utf-8"?>
<sst xmlns="http://schemas.openxmlformats.org/spreadsheetml/2006/main" count="338" uniqueCount="192">
  <si>
    <t>Anholt</t>
  </si>
  <si>
    <t>Horns Rev 1</t>
  </si>
  <si>
    <t>Horns Rev 2</t>
  </si>
  <si>
    <t>Nysted</t>
  </si>
  <si>
    <r>
      <t>OFFSHORE WIND FARMS</t>
    </r>
    <r>
      <rPr>
        <b/>
        <vertAlign val="superscript"/>
        <sz val="11.2"/>
        <rFont val="Arial"/>
        <family val="2"/>
      </rPr>
      <t>1</t>
    </r>
  </si>
  <si>
    <t>Gode Wind 1</t>
  </si>
  <si>
    <t>Gode Wind 2</t>
  </si>
  <si>
    <t>Burbo Bank</t>
  </si>
  <si>
    <t>Gunfleet Sands Demo</t>
  </si>
  <si>
    <t>London Array 1</t>
  </si>
  <si>
    <t>Walney 1+2</t>
  </si>
  <si>
    <t>Gunfleet Sands 1+2</t>
  </si>
  <si>
    <t>West of Duddon Sands</t>
  </si>
  <si>
    <t>Westermost Rough</t>
  </si>
  <si>
    <t>Sub total</t>
  </si>
  <si>
    <t>FY 2015</t>
  </si>
  <si>
    <t>Q4 2015</t>
  </si>
  <si>
    <t>Q3 2015</t>
  </si>
  <si>
    <t>Q2 2015</t>
  </si>
  <si>
    <t>Q1 2015</t>
  </si>
  <si>
    <t>FY 2014</t>
  </si>
  <si>
    <t>Q4 2014</t>
  </si>
  <si>
    <t>Q3 2014</t>
  </si>
  <si>
    <t>Q2 2014</t>
  </si>
  <si>
    <t>Q1 2014</t>
  </si>
  <si>
    <t>FY 2013</t>
  </si>
  <si>
    <t>FY 2012</t>
  </si>
  <si>
    <t>FY 2011</t>
  </si>
  <si>
    <t>Onshore and hydro production</t>
  </si>
  <si>
    <t>Total offshore wind production</t>
  </si>
  <si>
    <t>Barrow one-line cons.</t>
  </si>
  <si>
    <t>Total production, incl. one-line cons.</t>
  </si>
  <si>
    <t>Lincs one-line cons.</t>
  </si>
  <si>
    <t>Other production, GWh</t>
  </si>
  <si>
    <t>Total production</t>
  </si>
  <si>
    <t>Wind energy content (WEC), % of normal wind year</t>
  </si>
  <si>
    <t>Denmark, TWh</t>
  </si>
  <si>
    <t>United Kingdom, TWh</t>
  </si>
  <si>
    <t>Germany, TWh</t>
  </si>
  <si>
    <t>Other DK farms (Vindeby, Middelgrunden, Avedøre Holme)</t>
  </si>
  <si>
    <r>
      <t>Business drivers</t>
    </r>
    <r>
      <rPr>
        <b/>
        <vertAlign val="superscript"/>
        <sz val="8"/>
        <rFont val="Arial"/>
        <family val="2"/>
      </rPr>
      <t>1</t>
    </r>
  </si>
  <si>
    <t>1: For definitions of business drivers, please see page 154 in Annual Report 2015</t>
  </si>
  <si>
    <t>Barrow (one-line consolidated in 2013 and 2014)</t>
  </si>
  <si>
    <t>Q1 2016</t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</si>
  <si>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Last 12 months' figures</t>
    </r>
  </si>
  <si>
    <t>Free cash flow (FCF)</t>
  </si>
  <si>
    <t>Divestments</t>
  </si>
  <si>
    <t>Gross investments</t>
  </si>
  <si>
    <t>Cash flow from operating activities</t>
  </si>
  <si>
    <r>
      <t>Adjusted ROCE %</t>
    </r>
    <r>
      <rPr>
        <vertAlign val="superscript"/>
        <sz val="8"/>
        <rFont val="Arial"/>
        <family val="2"/>
      </rPr>
      <t>2)</t>
    </r>
  </si>
  <si>
    <r>
      <t>Return on capital employed (ROCE) %</t>
    </r>
    <r>
      <rPr>
        <vertAlign val="superscript"/>
        <sz val="8"/>
        <rFont val="Arial"/>
        <family val="2"/>
      </rPr>
      <t>2)</t>
    </r>
  </si>
  <si>
    <t>Capital Employed</t>
  </si>
  <si>
    <t>Other receivables and other payables, net</t>
  </si>
  <si>
    <t>Tax, net</t>
  </si>
  <si>
    <t>Other provisions</t>
  </si>
  <si>
    <t>Decommissioning obligations</t>
  </si>
  <si>
    <t>Assets classified as held for sale, net</t>
  </si>
  <si>
    <t>Derivative financial instruments, net</t>
  </si>
  <si>
    <t>Net working capital, installations</t>
  </si>
  <si>
    <t>Net working capital, operations</t>
  </si>
  <si>
    <t>Property, plant and equipment and intangible assets</t>
  </si>
  <si>
    <t>KEY FIGURE</t>
  </si>
  <si>
    <t>Adjusted operating profit (loss)</t>
  </si>
  <si>
    <t>Reversal of impairment losses for the period</t>
  </si>
  <si>
    <t>EBIT less current hydrocarbon tax</t>
  </si>
  <si>
    <t>Current hydrocarbon tax</t>
  </si>
  <si>
    <t>Operating profit (loss) (EBIT)</t>
  </si>
  <si>
    <t>Impairment losses</t>
  </si>
  <si>
    <t>Depreciation and amortisation</t>
  </si>
  <si>
    <t>EBITDA</t>
  </si>
  <si>
    <t>Share of profit (loss) in associates and joint ventures</t>
  </si>
  <si>
    <t>Gain (loss) on divestment of non-current assets</t>
  </si>
  <si>
    <t>Other operating income and expenses</t>
  </si>
  <si>
    <t>Employee costs and other external expenses</t>
  </si>
  <si>
    <t>Cost of sales</t>
  </si>
  <si>
    <t>Revenue</t>
  </si>
  <si>
    <t>Intragroup revenue</t>
  </si>
  <si>
    <t>External revenue</t>
  </si>
  <si>
    <t>INCOME STATEMENT</t>
  </si>
  <si>
    <t>Wind Power</t>
  </si>
  <si>
    <t>Q2 2016</t>
  </si>
  <si>
    <r>
      <t>Borkum Riffgrund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>1</t>
    </r>
  </si>
  <si>
    <t>Q3 2016</t>
  </si>
  <si>
    <t>Decided (FID'ed) capacity, offshore wind, GW (accumulated)</t>
  </si>
  <si>
    <t xml:space="preserve">Installed capacity, offshore wind, GW (accumulated) </t>
  </si>
  <si>
    <t>Production capacity, offshore wind, GW (accumulated)</t>
  </si>
  <si>
    <t>Load factor, %</t>
  </si>
  <si>
    <t>Availability, %</t>
  </si>
  <si>
    <t>Q4 2016</t>
  </si>
  <si>
    <t>FY 2016</t>
  </si>
  <si>
    <t>Investments in associates and joint ventures as well as other equity investments</t>
  </si>
  <si>
    <t>Asset Book updated as of 31 December 2016</t>
  </si>
  <si>
    <t>Denmark</t>
  </si>
  <si>
    <t>Park
capacity, MW</t>
  </si>
  <si>
    <t>Installed
capacity, MW</t>
  </si>
  <si>
    <t>DE ownership
share, %</t>
  </si>
  <si>
    <t>Owned
capacity, MW</t>
  </si>
  <si>
    <t>Financial consolidation</t>
  </si>
  <si>
    <t>Commercial operational date</t>
  </si>
  <si>
    <t>Fixed feed-in tariff, DKK/MWh</t>
  </si>
  <si>
    <t>GWh</t>
  </si>
  <si>
    <t>Partners</t>
  </si>
  <si>
    <t>Subsidy regime</t>
  </si>
  <si>
    <t>Subsidy expiry</t>
  </si>
  <si>
    <t>Pension Danmark, PKA</t>
  </si>
  <si>
    <t>Pro rata</t>
  </si>
  <si>
    <t>Fixed feed-in tariff</t>
  </si>
  <si>
    <r>
      <t>20 TWh (5 TWh produced)</t>
    </r>
    <r>
      <rPr>
        <vertAlign val="superscript"/>
        <sz val="8"/>
        <rFont val="Arial"/>
        <family val="2"/>
      </rPr>
      <t>2</t>
    </r>
  </si>
  <si>
    <t>-</t>
  </si>
  <si>
    <t>Full</t>
  </si>
  <si>
    <r>
      <t>10 TWh (5.8 Twh produced)</t>
    </r>
    <r>
      <rPr>
        <vertAlign val="superscript"/>
        <sz val="6.4"/>
        <rFont val="Arial"/>
        <family val="2"/>
      </rPr>
      <t>2</t>
    </r>
  </si>
  <si>
    <t>Pension Danmark, Stadtwerke Lübeck</t>
  </si>
  <si>
    <r>
      <t xml:space="preserve">2016 </t>
    </r>
    <r>
      <rPr>
        <vertAlign val="superscript"/>
        <sz val="8"/>
        <rFont val="Arial"/>
        <family val="2"/>
      </rPr>
      <t>8</t>
    </r>
  </si>
  <si>
    <t>Vattenfall</t>
  </si>
  <si>
    <r>
      <t>Market price + 100DKK/MWh</t>
    </r>
    <r>
      <rPr>
        <vertAlign val="superscript"/>
        <sz val="6.4"/>
        <rFont val="Arial"/>
        <family val="2"/>
      </rPr>
      <t>3</t>
    </r>
  </si>
  <si>
    <t>Expiry after 20 years</t>
  </si>
  <si>
    <r>
      <t>Middelgrunden</t>
    </r>
    <r>
      <rPr>
        <vertAlign val="superscript"/>
        <sz val="8"/>
        <rFont val="Arial"/>
        <family val="2"/>
      </rPr>
      <t>4</t>
    </r>
  </si>
  <si>
    <r>
      <t>Avedøre Holme</t>
    </r>
    <r>
      <rPr>
        <vertAlign val="superscript"/>
        <sz val="6.4"/>
        <rFont val="Arial"/>
        <family val="2"/>
      </rPr>
      <t>4</t>
    </r>
  </si>
  <si>
    <t>2009 and 2011</t>
  </si>
  <si>
    <r>
      <t>20,200 full-load hours</t>
    </r>
    <r>
      <rPr>
        <vertAlign val="superscript"/>
        <sz val="6.4"/>
        <rFont val="Arial"/>
        <family val="2"/>
      </rPr>
      <t>5</t>
    </r>
  </si>
  <si>
    <t>Market price + 250</t>
  </si>
  <si>
    <t>Vindeby</t>
  </si>
  <si>
    <t>Market price</t>
  </si>
  <si>
    <t>NA</t>
  </si>
  <si>
    <t>United Kingdom</t>
  </si>
  <si>
    <t>CfD,
GBP/MWh (Real 2012)</t>
  </si>
  <si>
    <t>Consolidation</t>
  </si>
  <si>
    <t>ROCs/MWh</t>
  </si>
  <si>
    <t>E.ON, Masdar &amp; CDPQ</t>
  </si>
  <si>
    <t>ROC</t>
  </si>
  <si>
    <t>Scottish Power Renewables (Iberdrola)</t>
  </si>
  <si>
    <t>Walney 1&amp;2</t>
  </si>
  <si>
    <t>PGGM &amp; Ampere, SSE</t>
  </si>
  <si>
    <t>2011 and 2012</t>
  </si>
  <si>
    <t>Lincs</t>
  </si>
  <si>
    <t>Centrica, Siemens PV</t>
  </si>
  <si>
    <t>One-line</t>
  </si>
  <si>
    <t>Marubeni &amp; Green Investment Bank</t>
  </si>
  <si>
    <t>Gunfleet Sands 1&amp;2</t>
  </si>
  <si>
    <t>Marubeni &amp; Development Bank of Japan</t>
  </si>
  <si>
    <t>Barrow</t>
  </si>
  <si>
    <t>Sub total, excl parks under construction</t>
  </si>
  <si>
    <t>Hornsea</t>
  </si>
  <si>
    <r>
      <t xml:space="preserve">2020 </t>
    </r>
    <r>
      <rPr>
        <vertAlign val="superscript"/>
        <sz val="8"/>
        <rFont val="Arial"/>
        <family val="2"/>
      </rPr>
      <t>7</t>
    </r>
  </si>
  <si>
    <t>CFD</t>
  </si>
  <si>
    <t>Walney Extension</t>
  </si>
  <si>
    <r>
      <t xml:space="preserve">2018 </t>
    </r>
    <r>
      <rPr>
        <vertAlign val="superscript"/>
        <sz val="8"/>
        <rFont val="Arial"/>
        <family val="2"/>
      </rPr>
      <t>7</t>
    </r>
  </si>
  <si>
    <t>Race Bank</t>
  </si>
  <si>
    <t>Macquarie European Infrastructure Fund 5 &amp; Macquarie Capital</t>
  </si>
  <si>
    <t>Burbo Bank Extension</t>
  </si>
  <si>
    <t>Kirkbi, PKA</t>
  </si>
  <si>
    <r>
      <t xml:space="preserve">2017 </t>
    </r>
    <r>
      <rPr>
        <vertAlign val="superscript"/>
        <sz val="8"/>
        <rFont val="Arial"/>
        <family val="2"/>
      </rPr>
      <t>7</t>
    </r>
  </si>
  <si>
    <t>Sub total, incl. parks under construction</t>
  </si>
  <si>
    <t>Germany</t>
  </si>
  <si>
    <t>Subsidy expiry
period 1</t>
  </si>
  <si>
    <t>Subsidy expiry
period 2</t>
  </si>
  <si>
    <t>Fixed feed-in tariff
period 1, EUR/MWh</t>
  </si>
  <si>
    <t>Fixed Feed-in tariff
period 2, EUR/MWh</t>
  </si>
  <si>
    <t>Borkum Riffgrund 1</t>
  </si>
  <si>
    <t>Kirkbi, William Demant</t>
  </si>
  <si>
    <r>
      <t xml:space="preserve">2025 </t>
    </r>
    <r>
      <rPr>
        <vertAlign val="superscript"/>
        <sz val="8"/>
        <rFont val="Arial"/>
        <family val="2"/>
      </rPr>
      <t>9</t>
    </r>
  </si>
  <si>
    <t>Global Infrastructure Partners</t>
  </si>
  <si>
    <r>
      <t xml:space="preserve">2016 </t>
    </r>
    <r>
      <rPr>
        <vertAlign val="superscript"/>
        <sz val="8"/>
        <rFont val="Arial"/>
        <family val="2"/>
      </rPr>
      <t>7</t>
    </r>
  </si>
  <si>
    <r>
      <t xml:space="preserve">2026 </t>
    </r>
    <r>
      <rPr>
        <vertAlign val="superscript"/>
        <sz val="8"/>
        <rFont val="Arial"/>
        <family val="2"/>
      </rPr>
      <t>9</t>
    </r>
  </si>
  <si>
    <t>PKA, Industriens Pension, Lærerenes- &amp; Lægernes Pensionskasse</t>
  </si>
  <si>
    <t>Sub total, excl. parks under construction</t>
  </si>
  <si>
    <t>Borkum Riffgrund 2</t>
  </si>
  <si>
    <r>
      <t xml:space="preserve">2029 </t>
    </r>
    <r>
      <rPr>
        <vertAlign val="superscript"/>
        <sz val="8"/>
        <rFont val="Arial"/>
        <family val="2"/>
      </rPr>
      <t>9</t>
    </r>
  </si>
  <si>
    <t>Holland</t>
  </si>
  <si>
    <t>Fixed feed-in tariff, EUR/MWh</t>
  </si>
  <si>
    <t>Borssele 1 &amp; 2</t>
  </si>
  <si>
    <r>
      <t>2020/21</t>
    </r>
    <r>
      <rPr>
        <vertAlign val="superscript"/>
        <sz val="6.8"/>
        <rFont val="Arial"/>
        <family val="2"/>
      </rPr>
      <t>10</t>
    </r>
  </si>
  <si>
    <r>
      <t>2035/2036</t>
    </r>
    <r>
      <rPr>
        <vertAlign val="superscript"/>
        <sz val="6.8"/>
        <rFont val="Arial"/>
        <family val="2"/>
      </rPr>
      <t>10</t>
    </r>
  </si>
  <si>
    <r>
      <t>Divested offshore wind farms, but constructed by DONG Energy</t>
    </r>
    <r>
      <rPr>
        <vertAlign val="superscript"/>
        <sz val="6.4"/>
        <color theme="1"/>
        <rFont val="Arial"/>
        <family val="2"/>
      </rPr>
      <t>6</t>
    </r>
  </si>
  <si>
    <t>Totals</t>
  </si>
  <si>
    <t>Park capacity, MW</t>
  </si>
  <si>
    <t>Installed capacity, MW</t>
  </si>
  <si>
    <t>Owned capacity, MW</t>
  </si>
  <si>
    <t xml:space="preserve">Total capacity for operational parks </t>
  </si>
  <si>
    <t>Total capacity operational parks incl. installed but divested farms</t>
  </si>
  <si>
    <t>Total installed capacity incl. parks under construction + divested farms</t>
  </si>
  <si>
    <r>
      <rPr>
        <i/>
        <vertAlign val="superscript"/>
        <sz val="7"/>
        <color theme="1"/>
        <rFont val="Arial"/>
        <family val="2"/>
      </rPr>
      <t>1</t>
    </r>
    <r>
      <rPr>
        <i/>
        <sz val="7"/>
        <color theme="1"/>
        <rFont val="Arial"/>
        <family val="2"/>
      </rPr>
      <t xml:space="preserve"> Assets in operation and assets where Final Investment Decision has been taken</t>
    </r>
  </si>
  <si>
    <r>
      <rPr>
        <i/>
        <vertAlign val="superscript"/>
        <sz val="7"/>
        <color theme="1"/>
        <rFont val="Arial"/>
        <family val="2"/>
      </rPr>
      <t>2</t>
    </r>
    <r>
      <rPr>
        <i/>
        <sz val="7"/>
        <color theme="1"/>
        <rFont val="Arial"/>
        <family val="2"/>
      </rPr>
      <t xml:space="preserve"> By December 31, 2015</t>
    </r>
  </si>
  <si>
    <r>
      <rPr>
        <i/>
        <vertAlign val="superscript"/>
        <sz val="7"/>
        <color theme="1"/>
        <rFont val="Arial"/>
        <family val="2"/>
      </rPr>
      <t>3</t>
    </r>
    <r>
      <rPr>
        <i/>
        <sz val="7"/>
        <color theme="1"/>
        <rFont val="Arial"/>
        <family val="2"/>
      </rPr>
      <t xml:space="preserve"> The supplement depends on the development of market price and is increased pro rata – a market price below 260 DKK/MWh equals 100 DKK/MWh and over 360 DKK/MWh 0 DKK/MWh</t>
    </r>
  </si>
  <si>
    <r>
      <rPr>
        <i/>
        <vertAlign val="superscript"/>
        <sz val="7"/>
        <color theme="1"/>
        <rFont val="Arial"/>
        <family val="2"/>
      </rPr>
      <t>4</t>
    </r>
    <r>
      <rPr>
        <i/>
        <sz val="7"/>
        <color theme="1"/>
        <rFont val="Arial"/>
        <family val="2"/>
      </rPr>
      <t xml:space="preserve"> DONG Energy has installed Middelgrunden (40 MW) and Avedøre Holme (10,8 MW), however DONG Energy have subsequently divested 50% of the turbines in Middelgrunden and one of the three turbines on Avedøre Holme. No partnerships on either of the parks</t>
    </r>
  </si>
  <si>
    <r>
      <rPr>
        <i/>
        <vertAlign val="superscript"/>
        <sz val="7"/>
        <color theme="1"/>
        <rFont val="Arial"/>
        <family val="2"/>
      </rPr>
      <t>5</t>
    </r>
    <r>
      <rPr>
        <i/>
        <sz val="7"/>
        <color theme="1"/>
        <rFont val="Arial"/>
        <family val="2"/>
      </rPr>
      <t xml:space="preserve"> The first and second turbines reached approximately 14,600 and 20,200 full-load hours, respectively, by December 31, 2015</t>
    </r>
  </si>
  <si>
    <r>
      <rPr>
        <i/>
        <vertAlign val="superscript"/>
        <sz val="7"/>
        <color theme="1"/>
        <rFont val="Arial"/>
        <family val="2"/>
      </rPr>
      <t>6</t>
    </r>
    <r>
      <rPr>
        <i/>
        <sz val="7"/>
        <color theme="1"/>
        <rFont val="Arial"/>
        <family val="2"/>
      </rPr>
      <t xml:space="preserve"> Kentish Flats (90MW), Frederikshavn (11MW) and Tunø Knob (5MW)</t>
    </r>
  </si>
  <si>
    <r>
      <rPr>
        <i/>
        <vertAlign val="superscript"/>
        <sz val="7"/>
        <color theme="1"/>
        <rFont val="Arial"/>
        <family val="2"/>
      </rPr>
      <t xml:space="preserve">7 </t>
    </r>
    <r>
      <rPr>
        <i/>
        <sz val="7"/>
        <color theme="1"/>
        <rFont val="Arial"/>
        <family val="2"/>
      </rPr>
      <t>Expected year of commissioning</t>
    </r>
  </si>
  <si>
    <r>
      <rPr>
        <i/>
        <vertAlign val="superscript"/>
        <sz val="7"/>
        <rFont val="Arial"/>
        <family val="2"/>
      </rPr>
      <t>8</t>
    </r>
    <r>
      <rPr>
        <i/>
        <sz val="7"/>
        <rFont val="Arial"/>
        <family val="2"/>
      </rPr>
      <t>After expiry of fixed feed-in-tariff period expected in 2016, Nysted will receive market price + supplement dependent on the development of market price which is increased pro rata – a market price below 260 DKK/MWh equals 100 DKK/MWh and over 360 DKK/MWh 0 DKK/MWh</t>
    </r>
  </si>
  <si>
    <r>
      <rPr>
        <i/>
        <vertAlign val="superscript"/>
        <sz val="7"/>
        <rFont val="Arial"/>
        <family val="2"/>
      </rPr>
      <t>9</t>
    </r>
    <r>
      <rPr>
        <i/>
        <sz val="7"/>
        <rFont val="Arial"/>
        <family val="2"/>
      </rPr>
      <t xml:space="preserve"> Floor price of 39 EUR/MWh for up to 20 years</t>
    </r>
  </si>
  <si>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>DONG Energy will, in accordance with the Dutch tender regulation, build Borssele 1 and 2 within four years from award (5 July 2016) with a flexibility of 1 year.</t>
    </r>
  </si>
  <si>
    <t>OFFSHORE WIND FARMS1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</si>
</sst>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#,##0;\(#,##0\)"/>
    <numFmt numFmtId="167" formatCode="#,##0;\(#,##0.\)"/>
    <numFmt numFmtId="168" formatCode="#,##0.0;\(#,##0.0.\)"/>
    <numFmt numFmtId="169" formatCode="#,##0.0"/>
    <numFmt numFmtId="170" formatCode="#,##0.0;\-#,##0.0"/>
    <numFmt numFmtId="171" formatCode="_ * #,##0_ ;_ * \-#,##0_ ;_ * &quot;-&quot;??_ ;_ @_ "/>
    <numFmt numFmtId="172" formatCode="0.0%"/>
  </numFmts>
  <fonts count="4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name val="Felbridge DONG Energy Light"/>
      <family val="1"/>
    </font>
    <font>
      <b/>
      <sz val="8"/>
      <color theme="0"/>
      <name val="Felbridge DONG Energy ExtraBd"/>
      <family val="1"/>
    </font>
    <font>
      <b/>
      <sz val="8"/>
      <color rgb="FF157589"/>
      <name val="Felbridge DONG Energy ExtraBd"/>
      <family val="1"/>
    </font>
    <font>
      <b/>
      <sz val="8"/>
      <name val="Felbridge DONG Energy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theme="1" tint="0.34998626667073579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vertAlign val="superscript"/>
      <sz val="11.2"/>
      <name val="Arial"/>
      <family val="2"/>
    </font>
    <font>
      <i/>
      <sz val="10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i/>
      <sz val="7"/>
      <color theme="1"/>
      <name val="Arial"/>
      <family val="2"/>
    </font>
    <font>
      <i/>
      <sz val="7"/>
      <name val="Arial"/>
      <family val="2"/>
    </font>
    <font>
      <sz val="10"/>
      <name val="MS Sans Serif"/>
      <family val="2"/>
    </font>
    <font>
      <sz val="16"/>
      <color indexed="19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6.4"/>
      <name val="Arial"/>
      <family val="2"/>
    </font>
    <font>
      <vertAlign val="superscript"/>
      <sz val="6.8"/>
      <name val="Arial"/>
      <family val="2"/>
    </font>
    <font>
      <vertAlign val="superscript"/>
      <sz val="6.4"/>
      <color theme="1"/>
      <name val="Arial"/>
      <family val="2"/>
    </font>
    <font>
      <sz val="9"/>
      <color theme="1"/>
      <name val="Arial"/>
      <family val="2"/>
    </font>
    <font>
      <i/>
      <vertAlign val="superscript"/>
      <sz val="7"/>
      <color theme="1"/>
      <name val="Arial"/>
      <family val="2"/>
    </font>
    <font>
      <i/>
      <vertAlign val="superscript"/>
      <sz val="7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157589"/>
        <bgColor indexed="64"/>
      </patternFill>
    </fill>
    <fill>
      <patternFill patternType="solid">
        <fgColor rgb="FFB2D6E2"/>
        <bgColor indexed="64"/>
      </patternFill>
    </fill>
    <fill>
      <patternFill patternType="solid">
        <fgColor rgb="FFEBECED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1B3B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7A7D7F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</borders>
  <cellStyleXfs count="72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6" borderId="1" applyNumberFormat="0" applyAlignment="0" applyProtection="0"/>
    <xf numFmtId="0" fontId="8" fillId="0" borderId="3" applyNumberFormat="0" applyFill="0" applyAlignment="0" applyProtection="0"/>
    <xf numFmtId="0" fontId="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8" borderId="5" applyNumberFormat="0" applyFont="0" applyAlignment="0" applyProtection="0"/>
    <xf numFmtId="0" fontId="11" fillId="0" borderId="0" applyNumberFormat="0" applyFill="0" applyBorder="0" applyAlignment="0" applyProtection="0"/>
    <xf numFmtId="0" fontId="13" fillId="9" borderId="11">
      <alignment horizontal="right" wrapText="1"/>
    </xf>
    <xf numFmtId="0" fontId="15" fillId="11" borderId="11">
      <alignment horizontal="right" wrapText="1"/>
    </xf>
    <xf numFmtId="166" fontId="12" fillId="11" borderId="6">
      <alignment horizontal="right" wrapText="1"/>
    </xf>
    <xf numFmtId="0" fontId="14" fillId="0" borderId="0">
      <alignment horizontal="left" vertical="center" wrapText="1"/>
    </xf>
    <xf numFmtId="166" fontId="12" fillId="10" borderId="6">
      <alignment horizontal="right" wrapText="1"/>
    </xf>
    <xf numFmtId="0" fontId="15" fillId="0" borderId="11">
      <alignment horizontal="left" wrapText="1"/>
    </xf>
    <xf numFmtId="167" fontId="12" fillId="0" borderId="6">
      <alignment horizontal="left" wrapText="1"/>
    </xf>
    <xf numFmtId="0" fontId="12" fillId="10" borderId="0">
      <alignment horizontal="center" wrapText="1"/>
    </xf>
    <xf numFmtId="0" fontId="12" fillId="11" borderId="0">
      <alignment horizontal="center" wrapText="1"/>
    </xf>
    <xf numFmtId="43" fontId="1" fillId="0" borderId="0" applyFont="0" applyFill="0" applyBorder="0" applyAlignment="0" applyProtection="0"/>
    <xf numFmtId="166" fontId="12" fillId="0" borderId="6">
      <alignment horizontal="right" wrapText="1"/>
    </xf>
    <xf numFmtId="0" fontId="12" fillId="0" borderId="6">
      <alignment horizontal="right" wrapText="1"/>
    </xf>
    <xf numFmtId="0" fontId="12" fillId="0" borderId="11">
      <alignment horizontal="center" wrapText="1"/>
    </xf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/>
    <xf numFmtId="0" fontId="24" fillId="0" borderId="0"/>
    <xf numFmtId="43" fontId="24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165" fontId="25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38" fillId="0" borderId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Alignment="1"/>
    <xf numFmtId="167" fontId="26" fillId="0" borderId="0" xfId="18" applyFont="1" applyBorder="1" applyAlignment="1">
      <alignment horizontal="left"/>
    </xf>
    <xf numFmtId="167" fontId="27" fillId="0" borderId="13" xfId="18" applyFont="1" applyBorder="1" applyAlignment="1">
      <alignment horizontal="left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30" fillId="0" borderId="0" xfId="0" applyFont="1" applyBorder="1" applyAlignment="1"/>
    <xf numFmtId="167" fontId="26" fillId="0" borderId="0" xfId="18" quotePrefix="1" applyFont="1" applyBorder="1" applyAlignment="1">
      <alignment horizontal="left" vertical="center"/>
    </xf>
    <xf numFmtId="0" fontId="28" fillId="0" borderId="12" xfId="0" applyFont="1" applyBorder="1" applyAlignment="1">
      <alignment horizontal="left"/>
    </xf>
    <xf numFmtId="168" fontId="26" fillId="0" borderId="0" xfId="18" quotePrefix="1" applyNumberFormat="1" applyFont="1" applyBorder="1" applyAlignment="1">
      <alignment horizontal="right" vertical="center"/>
    </xf>
    <xf numFmtId="3" fontId="29" fillId="0" borderId="0" xfId="22" applyNumberFormat="1" applyFont="1" applyBorder="1" applyAlignment="1">
      <alignment horizontal="right"/>
    </xf>
    <xf numFmtId="3" fontId="29" fillId="0" borderId="0" xfId="22" applyNumberFormat="1" applyFont="1" applyBorder="1" applyAlignment="1">
      <alignment horizontal="right" vertical="center"/>
    </xf>
    <xf numFmtId="0" fontId="24" fillId="35" borderId="0" xfId="0" applyFont="1" applyFill="1" applyAlignment="1"/>
    <xf numFmtId="0" fontId="28" fillId="35" borderId="12" xfId="0" applyFont="1" applyFill="1" applyBorder="1" applyAlignment="1">
      <alignment horizontal="left"/>
    </xf>
    <xf numFmtId="167" fontId="27" fillId="0" borderId="13" xfId="18" applyFont="1" applyBorder="1" applyAlignment="1">
      <alignment horizontal="right"/>
    </xf>
    <xf numFmtId="167" fontId="27" fillId="35" borderId="13" xfId="18" applyFont="1" applyFill="1" applyBorder="1" applyAlignment="1">
      <alignment horizontal="right"/>
    </xf>
    <xf numFmtId="3" fontId="24" fillId="0" borderId="0" xfId="0" applyNumberFormat="1" applyFont="1" applyAlignment="1">
      <alignment horizontal="right" wrapText="1"/>
    </xf>
    <xf numFmtId="0" fontId="24" fillId="0" borderId="0" xfId="0" applyFont="1" applyAlignment="1">
      <alignment wrapText="1"/>
    </xf>
    <xf numFmtId="0" fontId="24" fillId="35" borderId="0" xfId="0" applyFont="1" applyFill="1" applyAlignment="1">
      <alignment wrapText="1"/>
    </xf>
    <xf numFmtId="167" fontId="27" fillId="0" borderId="13" xfId="18" applyFont="1" applyBorder="1" applyAlignment="1">
      <alignment horizontal="right" wrapText="1"/>
    </xf>
    <xf numFmtId="167" fontId="27" fillId="35" borderId="13" xfId="18" applyFont="1" applyFill="1" applyBorder="1" applyAlignment="1">
      <alignment horizontal="right" wrapText="1"/>
    </xf>
    <xf numFmtId="0" fontId="24" fillId="0" borderId="0" xfId="0" applyFont="1" applyAlignment="1">
      <alignment horizontal="right" wrapText="1"/>
    </xf>
    <xf numFmtId="0" fontId="24" fillId="0" borderId="0" xfId="0" applyFont="1"/>
    <xf numFmtId="167" fontId="27" fillId="0" borderId="13" xfId="18" applyFont="1" applyFill="1" applyBorder="1" applyAlignment="1">
      <alignment horizontal="right"/>
    </xf>
    <xf numFmtId="0" fontId="24" fillId="35" borderId="0" xfId="0" applyFont="1" applyFill="1" applyAlignment="1">
      <alignment horizontal="right" wrapText="1"/>
    </xf>
    <xf numFmtId="164" fontId="24" fillId="35" borderId="0" xfId="0" applyNumberFormat="1" applyFont="1" applyFill="1" applyAlignment="1">
      <alignment horizontal="right" wrapText="1"/>
    </xf>
    <xf numFmtId="164" fontId="24" fillId="0" borderId="0" xfId="0" applyNumberFormat="1" applyFont="1" applyAlignment="1">
      <alignment horizontal="right" wrapText="1"/>
    </xf>
    <xf numFmtId="0" fontId="24" fillId="35" borderId="0" xfId="0" applyFont="1" applyFill="1" applyAlignment="1">
      <alignment horizontal="right"/>
    </xf>
    <xf numFmtId="0" fontId="27" fillId="0" borderId="12" xfId="0" applyFont="1" applyBorder="1" applyAlignment="1">
      <alignment horizontal="left"/>
    </xf>
    <xf numFmtId="0" fontId="24" fillId="0" borderId="0" xfId="0" applyFont="1" applyBorder="1" applyAlignment="1"/>
    <xf numFmtId="0" fontId="29" fillId="35" borderId="0" xfId="0" applyFont="1" applyFill="1" applyAlignment="1">
      <alignment horizontal="right"/>
    </xf>
    <xf numFmtId="0" fontId="27" fillId="35" borderId="12" xfId="0" applyFont="1" applyFill="1" applyBorder="1" applyAlignment="1">
      <alignment horizontal="right"/>
    </xf>
    <xf numFmtId="1" fontId="24" fillId="35" borderId="0" xfId="0" applyNumberFormat="1" applyFont="1" applyFill="1" applyAlignment="1">
      <alignment horizontal="right" wrapText="1"/>
    </xf>
    <xf numFmtId="1" fontId="24" fillId="0" borderId="0" xfId="0" applyNumberFormat="1" applyFont="1" applyAlignment="1">
      <alignment horizontal="right" wrapText="1"/>
    </xf>
    <xf numFmtId="39" fontId="26" fillId="0" borderId="0" xfId="0" applyNumberFormat="1" applyFont="1" applyFill="1" applyBorder="1" applyProtection="1"/>
    <xf numFmtId="170" fontId="26" fillId="0" borderId="0" xfId="0" applyNumberFormat="1" applyFont="1" applyFill="1" applyBorder="1" applyProtection="1"/>
    <xf numFmtId="170" fontId="26" fillId="35" borderId="0" xfId="0" applyNumberFormat="1" applyFont="1" applyFill="1" applyBorder="1" applyProtection="1"/>
    <xf numFmtId="37" fontId="26" fillId="35" borderId="0" xfId="0" applyNumberFormat="1" applyFont="1" applyFill="1" applyBorder="1" applyProtection="1"/>
    <xf numFmtId="37" fontId="26" fillId="0" borderId="0" xfId="0" applyNumberFormat="1" applyFont="1" applyFill="1" applyBorder="1" applyProtection="1"/>
    <xf numFmtId="167" fontId="26" fillId="0" borderId="0" xfId="18" applyFont="1" applyFill="1" applyBorder="1" applyAlignment="1">
      <alignment horizontal="left" vertical="center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/>
    <xf numFmtId="0" fontId="26" fillId="0" borderId="0" xfId="0" applyFont="1" applyFill="1" applyAlignment="1"/>
    <xf numFmtId="3" fontId="29" fillId="0" borderId="0" xfId="22" applyNumberFormat="1" applyFont="1" applyFill="1" applyBorder="1" applyAlignment="1">
      <alignment horizontal="right"/>
    </xf>
    <xf numFmtId="3" fontId="29" fillId="0" borderId="0" xfId="22" applyNumberFormat="1" applyFont="1" applyFill="1" applyBorder="1" applyAlignment="1">
      <alignment horizontal="right" vertical="center"/>
    </xf>
    <xf numFmtId="0" fontId="26" fillId="0" borderId="0" xfId="0" applyFont="1" applyAlignment="1"/>
    <xf numFmtId="0" fontId="24" fillId="0" borderId="0" xfId="0" applyFont="1" applyFill="1" applyAlignment="1">
      <alignment horizontal="right" wrapText="1"/>
    </xf>
    <xf numFmtId="171" fontId="0" fillId="0" borderId="0" xfId="69" applyNumberFormat="1" applyFont="1"/>
    <xf numFmtId="0" fontId="26" fillId="0" borderId="0" xfId="70" applyFont="1" applyFill="1" applyBorder="1"/>
    <xf numFmtId="37" fontId="26" fillId="0" borderId="15" xfId="0" applyNumberFormat="1" applyFont="1" applyFill="1" applyBorder="1" applyProtection="1"/>
    <xf numFmtId="0" fontId="26" fillId="0" borderId="15" xfId="70" applyFont="1" applyFill="1" applyBorder="1"/>
    <xf numFmtId="170" fontId="26" fillId="0" borderId="15" xfId="0" applyNumberFormat="1" applyFont="1" applyFill="1" applyBorder="1" applyProtection="1"/>
    <xf numFmtId="0" fontId="26" fillId="0" borderId="0" xfId="70" applyFont="1" applyFill="1" applyBorder="1" applyAlignment="1">
      <alignment wrapText="1"/>
    </xf>
    <xf numFmtId="171" fontId="0" fillId="0" borderId="0" xfId="0" applyNumberFormat="1"/>
    <xf numFmtId="0" fontId="27" fillId="0" borderId="0" xfId="70" applyFont="1" applyFill="1" applyBorder="1" applyAlignment="1">
      <alignment wrapText="1"/>
    </xf>
    <xf numFmtId="37" fontId="26" fillId="0" borderId="16" xfId="0" applyNumberFormat="1" applyFont="1" applyFill="1" applyBorder="1" applyProtection="1"/>
    <xf numFmtId="0" fontId="26" fillId="0" borderId="16" xfId="70" applyFont="1" applyFill="1" applyBorder="1"/>
    <xf numFmtId="0" fontId="27" fillId="0" borderId="0" xfId="70" applyFont="1" applyFill="1" applyBorder="1" applyAlignment="1">
      <alignment horizontal="right" wrapText="1"/>
    </xf>
    <xf numFmtId="0" fontId="27" fillId="0" borderId="0" xfId="70" applyFont="1" applyFill="1" applyBorder="1" applyAlignment="1">
      <alignment horizontal="right"/>
    </xf>
    <xf numFmtId="0" fontId="39" fillId="0" borderId="0" xfId="0" applyFont="1" applyFill="1"/>
    <xf numFmtId="0" fontId="40" fillId="0" borderId="0" xfId="0" applyFont="1" applyAlignment="1"/>
    <xf numFmtId="0" fontId="24" fillId="0" borderId="0" xfId="0" applyFont="1" applyBorder="1" applyAlignment="1">
      <alignment horizontal="right"/>
    </xf>
    <xf numFmtId="0" fontId="20" fillId="0" borderId="0" xfId="0" applyFont="1"/>
    <xf numFmtId="1" fontId="0" fillId="0" borderId="0" xfId="0" applyNumberFormat="1"/>
    <xf numFmtId="0" fontId="35" fillId="0" borderId="0" xfId="0" applyFont="1"/>
    <xf numFmtId="3" fontId="26" fillId="0" borderId="0" xfId="0" applyNumberFormat="1" applyFont="1" applyFill="1" applyAlignment="1">
      <alignment horizontal="right" wrapText="1"/>
    </xf>
    <xf numFmtId="168" fontId="26" fillId="0" borderId="0" xfId="18" quotePrefix="1" applyNumberFormat="1" applyFont="1" applyFill="1" applyBorder="1" applyAlignment="1">
      <alignment vertical="center"/>
    </xf>
    <xf numFmtId="0" fontId="26" fillId="0" borderId="12" xfId="0" applyFont="1" applyBorder="1" applyAlignment="1">
      <alignment horizontal="right"/>
    </xf>
    <xf numFmtId="0" fontId="26" fillId="0" borderId="12" xfId="0" applyFont="1" applyFill="1" applyBorder="1" applyAlignment="1">
      <alignment horizontal="right"/>
    </xf>
    <xf numFmtId="167" fontId="26" fillId="0" borderId="0" xfId="18" quotePrefix="1" applyFont="1" applyFill="1" applyBorder="1" applyAlignment="1">
      <alignment horizontal="right" vertical="center"/>
    </xf>
    <xf numFmtId="167" fontId="27" fillId="0" borderId="13" xfId="18" applyFont="1" applyFill="1" applyBorder="1" applyAlignment="1">
      <alignment horizontal="right" wrapText="1"/>
    </xf>
    <xf numFmtId="167" fontId="26" fillId="0" borderId="0" xfId="18" applyFont="1" applyFill="1" applyBorder="1" applyAlignment="1">
      <alignment horizontal="right"/>
    </xf>
    <xf numFmtId="0" fontId="27" fillId="0" borderId="12" xfId="0" applyFont="1" applyFill="1" applyBorder="1" applyAlignment="1">
      <alignment horizontal="right"/>
    </xf>
    <xf numFmtId="167" fontId="26" fillId="0" borderId="0" xfId="18" quotePrefix="1" applyFont="1" applyFill="1" applyBorder="1" applyAlignment="1">
      <alignment horizontal="right" vertical="top"/>
    </xf>
    <xf numFmtId="167" fontId="26" fillId="0" borderId="0" xfId="18" quotePrefix="1" applyFont="1" applyFill="1" applyBorder="1" applyAlignment="1">
      <alignment horizontal="left" vertical="top"/>
    </xf>
    <xf numFmtId="0" fontId="27" fillId="0" borderId="12" xfId="0" applyFont="1" applyFill="1" applyBorder="1" applyAlignment="1">
      <alignment horizontal="left"/>
    </xf>
    <xf numFmtId="167" fontId="26" fillId="0" borderId="0" xfId="18" quotePrefix="1" applyFont="1" applyFill="1" applyBorder="1" applyAlignment="1">
      <alignment horizontal="left" vertical="center"/>
    </xf>
    <xf numFmtId="0" fontId="26" fillId="0" borderId="0" xfId="0" applyFont="1" applyFill="1"/>
    <xf numFmtId="167" fontId="24" fillId="35" borderId="0" xfId="0" applyNumberFormat="1" applyFont="1" applyFill="1" applyAlignment="1"/>
    <xf numFmtId="0" fontId="24" fillId="35" borderId="12" xfId="0" applyFont="1" applyFill="1" applyBorder="1" applyAlignment="1">
      <alignment horizontal="right" wrapText="1"/>
    </xf>
    <xf numFmtId="167" fontId="24" fillId="35" borderId="0" xfId="0" applyNumberFormat="1" applyFont="1" applyFill="1" applyBorder="1" applyAlignment="1"/>
    <xf numFmtId="0" fontId="24" fillId="35" borderId="14" xfId="0" applyFont="1" applyFill="1" applyBorder="1" applyAlignment="1">
      <alignment horizontal="right" wrapText="1"/>
    </xf>
    <xf numFmtId="167" fontId="24" fillId="35" borderId="12" xfId="0" applyNumberFormat="1" applyFont="1" applyFill="1" applyBorder="1" applyAlignment="1"/>
    <xf numFmtId="1" fontId="24" fillId="35" borderId="14" xfId="0" applyNumberFormat="1" applyFont="1" applyFill="1" applyBorder="1" applyAlignment="1">
      <alignment horizontal="right" wrapText="1"/>
    </xf>
    <xf numFmtId="0" fontId="0" fillId="0" borderId="0" xfId="0" applyBorder="1" applyAlignment="1"/>
    <xf numFmtId="0" fontId="28" fillId="0" borderId="0" xfId="0" applyFont="1" applyBorder="1" applyAlignment="1"/>
    <xf numFmtId="0" fontId="28" fillId="0" borderId="0" xfId="0" applyFont="1" applyBorder="1" applyAlignment="1">
      <alignment horizontal="right"/>
    </xf>
    <xf numFmtId="0" fontId="41" fillId="0" borderId="0" xfId="0" applyFont="1" applyBorder="1" applyAlignment="1"/>
    <xf numFmtId="0" fontId="42" fillId="0" borderId="14" xfId="0" applyFont="1" applyBorder="1" applyAlignment="1"/>
    <xf numFmtId="0" fontId="26" fillId="0" borderId="14" xfId="0" applyFont="1" applyBorder="1" applyAlignment="1">
      <alignment horizontal="right"/>
    </xf>
    <xf numFmtId="3" fontId="26" fillId="0" borderId="0" xfId="71" applyNumberFormat="1" applyFont="1" applyFill="1" applyBorder="1" applyAlignment="1">
      <alignment horizontal="right" vertical="center" wrapText="1"/>
    </xf>
    <xf numFmtId="9" fontId="26" fillId="0" borderId="0" xfId="71" applyNumberFormat="1" applyFont="1" applyFill="1" applyBorder="1" applyAlignment="1">
      <alignment horizontal="right" vertical="center" wrapText="1"/>
    </xf>
    <xf numFmtId="0" fontId="26" fillId="0" borderId="0" xfId="22" applyNumberFormat="1" applyFont="1" applyFill="1" applyBorder="1" applyAlignment="1">
      <alignment horizontal="right" vertical="center" wrapText="1"/>
    </xf>
    <xf numFmtId="0" fontId="26" fillId="0" borderId="0" xfId="71" applyNumberFormat="1" applyFont="1" applyFill="1" applyBorder="1" applyAlignment="1">
      <alignment horizontal="right" vertical="center" wrapText="1"/>
    </xf>
    <xf numFmtId="10" fontId="26" fillId="0" borderId="0" xfId="71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 horizontal="right"/>
    </xf>
    <xf numFmtId="3" fontId="26" fillId="0" borderId="0" xfId="22" applyNumberFormat="1" applyFont="1" applyFill="1" applyBorder="1" applyAlignment="1">
      <alignment horizontal="right" vertical="center" wrapText="1"/>
    </xf>
    <xf numFmtId="3" fontId="27" fillId="0" borderId="13" xfId="22" applyNumberFormat="1" applyFont="1" applyFill="1" applyBorder="1" applyAlignment="1">
      <alignment horizontal="right" vertical="center"/>
    </xf>
    <xf numFmtId="3" fontId="26" fillId="0" borderId="0" xfId="0" applyNumberFormat="1" applyFont="1" applyFill="1" applyAlignment="1"/>
    <xf numFmtId="3" fontId="26" fillId="0" borderId="0" xfId="0" applyNumberFormat="1" applyFont="1" applyFill="1" applyAlignment="1">
      <alignment horizontal="right"/>
    </xf>
    <xf numFmtId="3" fontId="24" fillId="0" borderId="0" xfId="0" applyNumberFormat="1" applyFont="1" applyAlignment="1">
      <alignment horizontal="right"/>
    </xf>
    <xf numFmtId="0" fontId="29" fillId="0" borderId="14" xfId="0" quotePrefix="1" applyFont="1" applyBorder="1" applyAlignment="1"/>
    <xf numFmtId="0" fontId="26" fillId="0" borderId="14" xfId="0" applyFont="1" applyFill="1" applyBorder="1" applyAlignment="1">
      <alignment horizontal="right"/>
    </xf>
    <xf numFmtId="0" fontId="26" fillId="0" borderId="14" xfId="0" applyFont="1" applyBorder="1" applyAlignment="1">
      <alignment horizontal="right" wrapText="1"/>
    </xf>
    <xf numFmtId="0" fontId="26" fillId="0" borderId="12" xfId="0" applyFont="1" applyBorder="1" applyAlignment="1">
      <alignment horizontal="right" wrapText="1"/>
    </xf>
    <xf numFmtId="3" fontId="24" fillId="0" borderId="0" xfId="71" applyNumberFormat="1" applyFont="1" applyFill="1" applyBorder="1" applyAlignment="1">
      <alignment horizontal="right" vertical="center" wrapText="1"/>
    </xf>
    <xf numFmtId="172" fontId="26" fillId="0" borderId="0" xfId="71" applyNumberFormat="1" applyFont="1" applyFill="1" applyBorder="1" applyAlignment="1">
      <alignment horizontal="right" vertical="center" wrapText="1"/>
    </xf>
    <xf numFmtId="168" fontId="26" fillId="0" borderId="0" xfId="18" quotePrefix="1" applyNumberFormat="1" applyFont="1" applyFill="1" applyBorder="1" applyAlignment="1">
      <alignment horizontal="right" vertical="center"/>
    </xf>
    <xf numFmtId="169" fontId="24" fillId="0" borderId="0" xfId="71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Alignment="1">
      <alignment horizontal="right" vertical="center" wrapText="1"/>
    </xf>
    <xf numFmtId="9" fontId="26" fillId="0" borderId="0" xfId="71" applyNumberFormat="1" applyFont="1" applyFill="1" applyAlignment="1">
      <alignment horizontal="right" vertical="center" wrapText="1"/>
    </xf>
    <xf numFmtId="3" fontId="27" fillId="0" borderId="13" xfId="22" applyNumberFormat="1" applyFont="1" applyFill="1" applyBorder="1" applyAlignment="1">
      <alignment horizontal="right"/>
    </xf>
    <xf numFmtId="3" fontId="29" fillId="0" borderId="13" xfId="22" applyNumberFormat="1" applyFont="1" applyFill="1" applyBorder="1" applyAlignment="1">
      <alignment horizontal="right"/>
    </xf>
    <xf numFmtId="3" fontId="29" fillId="0" borderId="13" xfId="22" applyNumberFormat="1" applyFont="1" applyBorder="1" applyAlignment="1">
      <alignment horizontal="right"/>
    </xf>
    <xf numFmtId="3" fontId="26" fillId="0" borderId="0" xfId="22" quotePrefix="1" applyNumberFormat="1" applyFont="1" applyFill="1" applyBorder="1" applyAlignment="1">
      <alignment horizontal="right" vertical="center" wrapText="1"/>
    </xf>
    <xf numFmtId="3" fontId="24" fillId="0" borderId="0" xfId="71" applyNumberFormat="1" applyFont="1" applyBorder="1" applyAlignment="1">
      <alignment horizontal="right" vertical="center" wrapText="1"/>
    </xf>
    <xf numFmtId="3" fontId="29" fillId="0" borderId="13" xfId="22" applyNumberFormat="1" applyFont="1" applyFill="1" applyBorder="1" applyAlignment="1">
      <alignment horizontal="right" vertical="center"/>
    </xf>
    <xf numFmtId="3" fontId="29" fillId="0" borderId="13" xfId="22" applyNumberFormat="1" applyFont="1" applyBorder="1" applyAlignment="1">
      <alignment horizontal="right" vertical="center"/>
    </xf>
    <xf numFmtId="0" fontId="29" fillId="0" borderId="14" xfId="0" applyFont="1" applyBorder="1" applyAlignment="1"/>
    <xf numFmtId="3" fontId="26" fillId="0" borderId="0" xfId="71" applyNumberFormat="1" applyFont="1" applyBorder="1" applyAlignment="1">
      <alignment horizontal="right" vertical="center" wrapText="1"/>
    </xf>
    <xf numFmtId="172" fontId="26" fillId="0" borderId="0" xfId="71" applyNumberFormat="1" applyFont="1" applyBorder="1" applyAlignment="1">
      <alignment horizontal="right" vertical="center" wrapText="1"/>
    </xf>
    <xf numFmtId="0" fontId="26" fillId="0" borderId="0" xfId="71" applyNumberFormat="1" applyFont="1" applyBorder="1" applyAlignment="1">
      <alignment horizontal="right" vertical="center" wrapText="1"/>
    </xf>
    <xf numFmtId="3" fontId="24" fillId="0" borderId="0" xfId="22" applyNumberFormat="1" applyFont="1" applyFill="1" applyBorder="1" applyAlignment="1">
      <alignment horizontal="right" vertical="center" wrapText="1"/>
    </xf>
    <xf numFmtId="172" fontId="24" fillId="0" borderId="0" xfId="71" applyNumberFormat="1" applyFont="1" applyFill="1" applyBorder="1" applyAlignment="1">
      <alignment horizontal="right" vertical="center" wrapText="1"/>
    </xf>
    <xf numFmtId="0" fontId="24" fillId="0" borderId="0" xfId="71" applyNumberFormat="1" applyFont="1" applyFill="1" applyBorder="1" applyAlignment="1">
      <alignment horizontal="right" vertical="center" wrapText="1"/>
    </xf>
    <xf numFmtId="3" fontId="24" fillId="0" borderId="0" xfId="22" applyNumberFormat="1" applyFont="1" applyBorder="1" applyAlignment="1">
      <alignment horizontal="right" vertical="center" wrapText="1"/>
    </xf>
    <xf numFmtId="3" fontId="27" fillId="0" borderId="13" xfId="22" applyNumberFormat="1" applyFont="1" applyBorder="1" applyAlignment="1">
      <alignment horizontal="right"/>
    </xf>
    <xf numFmtId="3" fontId="27" fillId="0" borderId="13" xfId="22" applyNumberFormat="1" applyFont="1" applyBorder="1" applyAlignment="1">
      <alignment horizontal="right" vertical="center"/>
    </xf>
    <xf numFmtId="0" fontId="28" fillId="0" borderId="0" xfId="0" applyFont="1" applyBorder="1" applyAlignment="1">
      <alignment wrapText="1"/>
    </xf>
    <xf numFmtId="3" fontId="27" fillId="0" borderId="0" xfId="22" applyNumberFormat="1" applyFont="1" applyBorder="1" applyAlignment="1">
      <alignment horizontal="right"/>
    </xf>
    <xf numFmtId="0" fontId="46" fillId="0" borderId="0" xfId="0" applyFont="1" applyBorder="1" applyAlignment="1"/>
    <xf numFmtId="0" fontId="28" fillId="0" borderId="0" xfId="0" applyFont="1" applyFill="1" applyBorder="1" applyAlignment="1">
      <alignment wrapText="1"/>
    </xf>
    <xf numFmtId="0" fontId="27" fillId="0" borderId="17" xfId="0" applyFont="1" applyBorder="1" applyAlignment="1">
      <alignment horizontal="left" wrapText="1"/>
    </xf>
    <xf numFmtId="0" fontId="28" fillId="0" borderId="17" xfId="0" applyFont="1" applyBorder="1" applyAlignment="1">
      <alignment horizontal="right"/>
    </xf>
    <xf numFmtId="0" fontId="26" fillId="0" borderId="17" xfId="0" applyFont="1" applyFill="1" applyBorder="1" applyAlignment="1">
      <alignment horizontal="right" wrapText="1"/>
    </xf>
    <xf numFmtId="3" fontId="26" fillId="0" borderId="17" xfId="22" applyNumberFormat="1" applyFont="1" applyFill="1" applyBorder="1" applyAlignment="1">
      <alignment horizontal="right"/>
    </xf>
    <xf numFmtId="0" fontId="26" fillId="0" borderId="17" xfId="0" applyFont="1" applyBorder="1" applyAlignment="1">
      <alignment horizontal="right" wrapText="1"/>
    </xf>
    <xf numFmtId="3" fontId="29" fillId="0" borderId="17" xfId="22" applyNumberFormat="1" applyFont="1" applyBorder="1" applyAlignment="1">
      <alignment horizontal="right"/>
    </xf>
    <xf numFmtId="167" fontId="26" fillId="0" borderId="18" xfId="18" applyFont="1" applyBorder="1" applyAlignment="1">
      <alignment horizontal="left"/>
    </xf>
    <xf numFmtId="3" fontId="24" fillId="0" borderId="18" xfId="22" applyNumberFormat="1" applyFont="1" applyBorder="1" applyAlignment="1">
      <alignment horizontal="right"/>
    </xf>
    <xf numFmtId="3" fontId="24" fillId="0" borderId="18" xfId="22" applyNumberFormat="1" applyFont="1" applyFill="1" applyBorder="1" applyAlignment="1">
      <alignment horizontal="right" vertical="center"/>
    </xf>
    <xf numFmtId="3" fontId="24" fillId="0" borderId="18" xfId="22" applyNumberFormat="1" applyFont="1" applyBorder="1" applyAlignment="1">
      <alignment horizontal="right" vertical="center"/>
    </xf>
    <xf numFmtId="3" fontId="29" fillId="0" borderId="18" xfId="22" applyNumberFormat="1" applyFont="1" applyBorder="1" applyAlignment="1">
      <alignment horizontal="right" vertical="center"/>
    </xf>
    <xf numFmtId="167" fontId="26" fillId="0" borderId="13" xfId="18" applyFont="1" applyBorder="1" applyAlignment="1">
      <alignment horizontal="left"/>
    </xf>
    <xf numFmtId="3" fontId="24" fillId="0" borderId="13" xfId="22" applyNumberFormat="1" applyFont="1" applyBorder="1" applyAlignment="1">
      <alignment horizontal="right"/>
    </xf>
    <xf numFmtId="3" fontId="24" fillId="0" borderId="13" xfId="22" applyNumberFormat="1" applyFont="1" applyFill="1" applyBorder="1" applyAlignment="1">
      <alignment horizontal="right" vertical="center"/>
    </xf>
    <xf numFmtId="3" fontId="24" fillId="0" borderId="13" xfId="22" applyNumberFormat="1" applyFont="1" applyBorder="1" applyAlignment="1">
      <alignment horizontal="right" vertical="center"/>
    </xf>
    <xf numFmtId="0" fontId="36" fillId="0" borderId="0" xfId="0" applyFont="1" applyAlignment="1"/>
    <xf numFmtId="3" fontId="24" fillId="0" borderId="0" xfId="0" applyNumberFormat="1" applyFont="1" applyFill="1" applyAlignment="1"/>
    <xf numFmtId="169" fontId="24" fillId="0" borderId="0" xfId="0" applyNumberFormat="1" applyFont="1" applyAlignment="1"/>
    <xf numFmtId="4" fontId="24" fillId="0" borderId="0" xfId="0" applyNumberFormat="1" applyFont="1" applyFill="1" applyAlignment="1"/>
    <xf numFmtId="0" fontId="37" fillId="0" borderId="0" xfId="0" applyFont="1" applyAlignment="1"/>
    <xf numFmtId="0" fontId="37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2" fillId="0" borderId="0" xfId="0" applyFont="1" applyAlignment="1"/>
    <xf numFmtId="0" fontId="29" fillId="35" borderId="0" xfId="0" applyFont="1" applyFill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8" fillId="35" borderId="0" xfId="0" applyFont="1" applyFill="1" applyBorder="1" applyAlignment="1">
      <alignment horizontal="left"/>
    </xf>
    <xf numFmtId="0" fontId="24" fillId="0" borderId="0" xfId="0" applyFont="1" applyBorder="1" applyAlignment="1">
      <alignment wrapText="1"/>
    </xf>
    <xf numFmtId="0" fontId="24" fillId="35" borderId="0" xfId="0" applyFont="1" applyFill="1" applyBorder="1" applyAlignment="1">
      <alignment wrapText="1"/>
    </xf>
    <xf numFmtId="167" fontId="27" fillId="0" borderId="0" xfId="18" applyFont="1" applyBorder="1" applyAlignment="1">
      <alignment horizontal="right" wrapText="1"/>
    </xf>
    <xf numFmtId="167" fontId="27" fillId="35" borderId="0" xfId="18" applyFont="1" applyFill="1" applyBorder="1" applyAlignment="1">
      <alignment horizontal="right"/>
    </xf>
    <xf numFmtId="0" fontId="24" fillId="35" borderId="0" xfId="0" applyFont="1" applyFill="1" applyBorder="1" applyAlignment="1"/>
    <xf numFmtId="1" fontId="24" fillId="0" borderId="0" xfId="0" applyNumberFormat="1" applyFont="1" applyBorder="1" applyAlignment="1">
      <alignment horizontal="right" wrapText="1"/>
    </xf>
    <xf numFmtId="1" fontId="24" fillId="35" borderId="0" xfId="0" applyNumberFormat="1" applyFont="1" applyFill="1" applyBorder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0" fontId="24" fillId="35" borderId="0" xfId="0" applyFont="1" applyFill="1" applyBorder="1" applyAlignment="1">
      <alignment horizontal="right" wrapText="1"/>
    </xf>
    <xf numFmtId="0" fontId="0" fillId="0" borderId="0" xfId="0" quotePrefix="1" applyBorder="1" applyAlignment="1"/>
    <xf numFmtId="167" fontId="27" fillId="0" borderId="0" xfId="18" applyFont="1" applyBorder="1" applyAlignment="1">
      <alignment horizontal="right"/>
    </xf>
    <xf numFmtId="0" fontId="24" fillId="0" borderId="0" xfId="0" applyFont="1" applyBorder="1"/>
    <xf numFmtId="3" fontId="24" fillId="0" borderId="0" xfId="0" applyNumberFormat="1" applyFont="1" applyBorder="1" applyAlignment="1">
      <alignment horizontal="right" wrapText="1"/>
    </xf>
    <xf numFmtId="167" fontId="27" fillId="35" borderId="0" xfId="18" applyFont="1" applyFill="1" applyBorder="1" applyAlignment="1">
      <alignment horizontal="right" wrapText="1"/>
    </xf>
    <xf numFmtId="167" fontId="27" fillId="0" borderId="0" xfId="18" applyFont="1" applyFill="1" applyBorder="1" applyAlignment="1">
      <alignment horizontal="right"/>
    </xf>
    <xf numFmtId="0" fontId="0" fillId="0" borderId="0" xfId="0" applyBorder="1"/>
    <xf numFmtId="0" fontId="26" fillId="0" borderId="0" xfId="0" applyFont="1" applyBorder="1" applyAlignment="1">
      <alignment horizontal="right"/>
    </xf>
    <xf numFmtId="0" fontId="27" fillId="35" borderId="0" xfId="0" applyFont="1" applyFill="1" applyBorder="1" applyAlignment="1">
      <alignment horizontal="right"/>
    </xf>
    <xf numFmtId="0" fontId="26" fillId="0" borderId="0" xfId="0" applyFont="1" applyBorder="1" applyAlignment="1">
      <alignment horizontal="right" wrapText="1"/>
    </xf>
    <xf numFmtId="0" fontId="26" fillId="0" borderId="14" xfId="0" applyFont="1" applyBorder="1" applyAlignment="1">
      <alignment horizontal="right" wrapText="1"/>
    </xf>
    <xf numFmtId="0" fontId="26" fillId="0" borderId="12" xfId="0" applyFont="1" applyBorder="1" applyAlignment="1">
      <alignment horizontal="right"/>
    </xf>
    <xf numFmtId="0" fontId="26" fillId="0" borderId="12" xfId="0" applyFont="1" applyBorder="1" applyAlignment="1">
      <alignment horizontal="right" wrapText="1"/>
    </xf>
    <xf numFmtId="0" fontId="26" fillId="0" borderId="14" xfId="0" applyFont="1" applyFill="1" applyBorder="1" applyAlignment="1">
      <alignment horizontal="right" wrapText="1"/>
    </xf>
    <xf numFmtId="0" fontId="26" fillId="0" borderId="12" xfId="0" applyFont="1" applyFill="1" applyBorder="1" applyAlignment="1">
      <alignment horizontal="right" wrapText="1"/>
    </xf>
    <xf numFmtId="0" fontId="26" fillId="0" borderId="12" xfId="0" applyFont="1" applyFill="1" applyBorder="1" applyAlignment="1">
      <alignment horizontal="right"/>
    </xf>
  </cellXfs>
  <cellStyles count="72">
    <cellStyle name="20% - Accent1" xfId="31" builtinId="30" hidden="1"/>
    <cellStyle name="20% - Accent2" xfId="32" builtinId="34" hidden="1"/>
    <cellStyle name="20% - Accent3" xfId="44" builtinId="38" hidden="1"/>
    <cellStyle name="20% - Accent4" xfId="48" builtinId="42" hidden="1"/>
    <cellStyle name="20% - Accent5" xfId="52" builtinId="46" hidden="1"/>
    <cellStyle name="40% - Accent1" xfId="38" builtinId="31" hidden="1"/>
    <cellStyle name="40% - Accent2" xfId="41" builtinId="35" hidden="1"/>
    <cellStyle name="40% - Accent3" xfId="45" builtinId="39" hidden="1"/>
    <cellStyle name="40% - Accent4" xfId="49" builtinId="43" hidden="1"/>
    <cellStyle name="40% - Accent5" xfId="53" builtinId="47" hidden="1"/>
    <cellStyle name="40% - Accent6" xfId="56" builtinId="51" hidden="1"/>
    <cellStyle name="60% - Accent1" xfId="39" builtinId="32" hidden="1"/>
    <cellStyle name="60% - Accent2" xfId="42" builtinId="36" hidden="1"/>
    <cellStyle name="60% - Accent3" xfId="46" builtinId="40" hidden="1"/>
    <cellStyle name="60% - Accent4" xfId="50" builtinId="44" hidden="1"/>
    <cellStyle name="60% - Accent5" xfId="54" builtinId="48" hidden="1"/>
    <cellStyle name="60% - Accent6" xfId="57" builtinId="52" hidden="1"/>
    <cellStyle name="Accent1" xfId="37" builtinId="29" hidden="1"/>
    <cellStyle name="Accent2" xfId="40" builtinId="33" hidden="1"/>
    <cellStyle name="Accent3" xfId="43" builtinId="37" hidden="1"/>
    <cellStyle name="Accent4" xfId="47" builtinId="41" hidden="1"/>
    <cellStyle name="Accent5" xfId="51" builtinId="45" hidden="1"/>
    <cellStyle name="Accent6" xfId="55" builtinId="49" hidden="1"/>
    <cellStyle name="Bad" xfId="2" builtinId="27" hidden="1"/>
    <cellStyle name="Calculation" xfId="6" builtinId="22" hidden="1"/>
    <cellStyle name="Check Cell" xfId="8" builtinId="23" hidden="1"/>
    <cellStyle name="Comma" xfId="21" builtinId="3" hidden="1"/>
    <cellStyle name="Comma" xfId="69" builtinId="3"/>
    <cellStyle name="Comma [0]" xfId="33" builtinId="6" hidden="1"/>
    <cellStyle name="Comma 2" xfId="62"/>
    <cellStyle name="Comma 2 2" xfId="67"/>
    <cellStyle name="Currency" xfId="34" builtinId="4" hidden="1"/>
    <cellStyle name="Currency [0]" xfId="35" builtinId="7" hidden="1"/>
    <cellStyle name="Explanatory Text" xfId="11" builtinId="53" hidden="1"/>
    <cellStyle name="Followed Hyperlink" xfId="59" builtinId="9" hidden="1"/>
    <cellStyle name="Good" xfId="1" builtinId="26" hidden="1"/>
    <cellStyle name="Heading 1" xfId="26" builtinId="16" hidden="1"/>
    <cellStyle name="Heading 2" xfId="27" builtinId="17" hidden="1"/>
    <cellStyle name="Heading 3" xfId="28" builtinId="18" hidden="1"/>
    <cellStyle name="Heading 4" xfId="29" builtinId="19" hidden="1"/>
    <cellStyle name="Hvid body celle" xfId="18"/>
    <cellStyle name="Hvid body celle %" xfId="23"/>
    <cellStyle name="Hvid body celle tal" xfId="22"/>
    <cellStyle name="Hvid celle top fed venstre" xfId="17"/>
    <cellStyle name="Hvid celle top light centreret" xfId="24"/>
    <cellStyle name="Hyperlink" xfId="58" builtinId="8" hidden="1"/>
    <cellStyle name="Input" xfId="4" builtinId="20" hidden="1"/>
    <cellStyle name="Linked Cell" xfId="7" builtinId="24" hidden="1"/>
    <cellStyle name="Lys blå body celle" xfId="16"/>
    <cellStyle name="Lys grå body celle" xfId="14"/>
    <cellStyle name="Lys grå top fed" xfId="13"/>
    <cellStyle name="Mørk blå top" xfId="12"/>
    <cellStyle name="Neutral" xfId="3" builtinId="28" hidden="1"/>
    <cellStyle name="Normal" xfId="0" builtinId="0"/>
    <cellStyle name="Normal 10" xfId="65"/>
    <cellStyle name="Normal 10 5" xfId="68"/>
    <cellStyle name="Normal 2" xfId="60"/>
    <cellStyle name="Normal 2 2" xfId="61"/>
    <cellStyle name="Normal 3" xfId="63"/>
    <cellStyle name="Normal 36" xfId="66"/>
    <cellStyle name="Normal Lys blå" xfId="19"/>
    <cellStyle name="Normal Lys grå" xfId="20"/>
    <cellStyle name="Normal_Tabeller_til_ekstern_meddelelse_2005_Q4_v09_presse_DK_UK" xfId="70"/>
    <cellStyle name="Note" xfId="10" builtinId="10" hidden="1"/>
    <cellStyle name="Output" xfId="5" builtinId="21" hidden="1"/>
    <cellStyle name="Percent" xfId="36" builtinId="5" hidden="1"/>
    <cellStyle name="Percent" xfId="71" builtinId="5"/>
    <cellStyle name="Percent 2" xfId="64"/>
    <cellStyle name="Tabel titel blå" xfId="15"/>
    <cellStyle name="Title" xfId="25" builtinId="15" hidden="1"/>
    <cellStyle name="Total" xfId="30" builtinId="25" hidden="1"/>
    <cellStyle name="Warning Text" xfId="9" builtinId="11" hidden="1"/>
  </cellStyles>
  <dxfs count="251"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numFmt numFmtId="173" formatCode="_-* #,##0_-;\-* #,##0_-;_-* &quot;-&quot;_-;_-@_-"/>
    </dxf>
    <dxf>
      <border>
        <top style="thin">
          <color rgb="FFB1B3B6"/>
        </top>
        <bottom style="thin">
          <color rgb="FFB1B3B6"/>
        </bottom>
        <horizontal style="thin">
          <color rgb="FFB1B3B6"/>
        </horizontal>
      </border>
    </dxf>
  </dxfs>
  <tableStyles count="1" defaultTableStyle="TableStyleMedium2" defaultPivotStyle="PivotStyleLight16">
    <tableStyle name="Table Style 1" pivot="0" count="1">
      <tableStyleElement type="wholeTable" dxfId="250"/>
    </tableStyle>
  </tableStyles>
  <colors>
    <mruColors>
      <color rgb="FF7A7D7F"/>
      <color rgb="FF007DB2"/>
      <color rgb="FF3D7889"/>
      <color rgb="FFB2D6DC"/>
      <color rgb="FFB2D6E2"/>
      <color rgb="FFA2E8E1"/>
      <color rgb="FFE6EDE6"/>
      <color rgb="FF00364D"/>
      <color rgb="FF00091E"/>
      <color rgb="FF1E4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IBO\AppData\Local\Microsoft\Windows\INetCache\Content.Outlook\Z0LOM72Z\PL%20BU%20supplementary%20to%20Key%20Figure%20-%20sent%20to%20KRIBO_%20vol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%20Finance/Financial%20Planning%20&amp;%20Analysis/2014/2.%20High%20Level%20Model/5.%20Tools/HFM_HLM%20link/HFM_recon_NEW_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TP"/>
      <sheetName val="O&amp;G"/>
      <sheetName val="D&amp;CS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r"/>
      <sheetName val="HFM"/>
      <sheetName val="HLM"/>
      <sheetName val="ICP check 2014"/>
      <sheetName val="ELIM1"/>
      <sheetName val="ELIM2"/>
      <sheetName val="ELIM"/>
      <sheetName val="Sheet1"/>
    </sheetNames>
    <sheetDataSet>
      <sheetData sheetId="0">
        <row r="45">
          <cell r="C45" t="str">
            <v>Actual</v>
          </cell>
        </row>
        <row r="46">
          <cell r="C46" t="str">
            <v>F1</v>
          </cell>
        </row>
        <row r="47">
          <cell r="C47" t="str">
            <v>F3</v>
          </cell>
        </row>
        <row r="48">
          <cell r="C48" t="str">
            <v>F4</v>
          </cell>
        </row>
        <row r="49">
          <cell r="C49" t="str">
            <v>F5</v>
          </cell>
        </row>
        <row r="50">
          <cell r="C50" t="str">
            <v>F1Y2</v>
          </cell>
        </row>
        <row r="51">
          <cell r="C51" t="str">
            <v>F3Y2</v>
          </cell>
        </row>
        <row r="52">
          <cell r="C52" t="str">
            <v>F4Y2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66"/>
  <sheetViews>
    <sheetView showGridLines="0" tabSelected="1" zoomScale="85" zoomScaleNormal="85" zoomScaleSheetLayoutView="85" workbookViewId="0">
      <selection activeCell="D3" sqref="D3"/>
    </sheetView>
  </sheetViews>
  <sheetFormatPr defaultColWidth="9.140625" defaultRowHeight="12.75" x14ac:dyDescent="0.2"/>
  <cols>
    <col min="1" max="1" width="9.140625" style="1"/>
    <col min="2" max="2" width="37.28515625" style="1" customWidth="1"/>
    <col min="3" max="3" width="32.5703125" style="4" customWidth="1"/>
    <col min="4" max="9" width="18" style="4" customWidth="1"/>
    <col min="10" max="10" width="24" style="4" customWidth="1"/>
    <col min="11" max="11" width="31.5703125" style="4" customWidth="1"/>
    <col min="12" max="12" width="26.28515625" style="5" customWidth="1"/>
    <col min="13" max="14" width="18" style="5" customWidth="1"/>
    <col min="15" max="15" width="18" style="1" customWidth="1"/>
    <col min="16" max="17" width="9" style="1" customWidth="1"/>
    <col min="18" max="20" width="9" style="5" customWidth="1"/>
    <col min="21" max="16384" width="9.140625" style="1"/>
  </cols>
  <sheetData>
    <row r="1" spans="2:22" x14ac:dyDescent="0.2">
      <c r="C1" s="60"/>
      <c r="O1" s="84"/>
      <c r="P1" s="84"/>
      <c r="Q1" s="84"/>
      <c r="R1" s="61"/>
      <c r="S1" s="61"/>
      <c r="T1" s="61"/>
      <c r="U1" s="84"/>
      <c r="V1" s="84"/>
    </row>
    <row r="2" spans="2:22" ht="18" x14ac:dyDescent="0.25">
      <c r="B2" s="6" t="s">
        <v>191</v>
      </c>
      <c r="C2" s="85"/>
      <c r="D2" s="60" t="s">
        <v>91</v>
      </c>
      <c r="E2" s="85"/>
      <c r="F2" s="85"/>
      <c r="G2" s="85"/>
      <c r="H2" s="85"/>
      <c r="I2" s="85"/>
      <c r="J2" s="85"/>
      <c r="K2" s="85"/>
      <c r="L2" s="86"/>
      <c r="M2" s="86"/>
      <c r="N2" s="86"/>
      <c r="O2" s="84"/>
      <c r="P2" s="61"/>
      <c r="Q2" s="61"/>
      <c r="R2" s="155"/>
      <c r="S2" s="155"/>
      <c r="T2" s="155"/>
      <c r="U2" s="84"/>
      <c r="V2" s="84"/>
    </row>
    <row r="3" spans="2:22" ht="15" customHeight="1" thickBot="1" x14ac:dyDescent="0.3">
      <c r="B3" s="87"/>
      <c r="C3" s="85"/>
      <c r="D3" s="85"/>
      <c r="E3" s="85"/>
      <c r="F3" s="85"/>
      <c r="G3" s="85"/>
      <c r="H3" s="85"/>
      <c r="I3" s="85"/>
      <c r="J3" s="85"/>
      <c r="K3" s="85"/>
      <c r="L3" s="86"/>
      <c r="M3" s="86"/>
      <c r="N3" s="86"/>
      <c r="O3" s="84"/>
      <c r="P3" s="156"/>
      <c r="Q3" s="156"/>
      <c r="R3" s="157"/>
      <c r="S3" s="157"/>
      <c r="T3" s="157"/>
      <c r="U3" s="84"/>
      <c r="V3" s="84"/>
    </row>
    <row r="4" spans="2:22" ht="12.75" customHeight="1" x14ac:dyDescent="0.2">
      <c r="B4" s="88" t="s">
        <v>92</v>
      </c>
      <c r="C4" s="89"/>
      <c r="D4" s="177" t="s">
        <v>93</v>
      </c>
      <c r="E4" s="177" t="s">
        <v>94</v>
      </c>
      <c r="F4" s="177" t="s">
        <v>95</v>
      </c>
      <c r="G4" s="177" t="s">
        <v>96</v>
      </c>
      <c r="H4" s="177" t="s">
        <v>97</v>
      </c>
      <c r="I4" s="177" t="s">
        <v>98</v>
      </c>
      <c r="J4" s="89"/>
      <c r="K4" s="89"/>
      <c r="L4" s="177" t="s">
        <v>99</v>
      </c>
      <c r="M4" s="86"/>
      <c r="N4" s="86"/>
      <c r="O4" s="84"/>
      <c r="P4" s="158"/>
      <c r="Q4" s="158"/>
      <c r="R4" s="159"/>
      <c r="S4" s="159"/>
      <c r="T4" s="159"/>
      <c r="U4" s="84"/>
      <c r="V4" s="84"/>
    </row>
    <row r="5" spans="2:22" ht="12.75" customHeight="1" thickBot="1" x14ac:dyDescent="0.25">
      <c r="B5" s="8" t="s">
        <v>100</v>
      </c>
      <c r="C5" s="67" t="s">
        <v>101</v>
      </c>
      <c r="D5" s="179"/>
      <c r="E5" s="178"/>
      <c r="F5" s="179"/>
      <c r="G5" s="179"/>
      <c r="H5" s="179"/>
      <c r="I5" s="179"/>
      <c r="J5" s="67" t="s">
        <v>102</v>
      </c>
      <c r="K5" s="67" t="s">
        <v>103</v>
      </c>
      <c r="L5" s="179"/>
      <c r="M5" s="86"/>
      <c r="N5" s="86"/>
      <c r="O5" s="84"/>
      <c r="P5" s="158"/>
      <c r="Q5" s="158"/>
      <c r="R5" s="159"/>
      <c r="S5" s="159"/>
      <c r="T5" s="159"/>
      <c r="U5" s="84"/>
      <c r="V5" s="84"/>
    </row>
    <row r="6" spans="2:22" ht="12.6" customHeight="1" x14ac:dyDescent="0.2">
      <c r="B6" s="7" t="s">
        <v>0</v>
      </c>
      <c r="C6" s="90" t="s">
        <v>104</v>
      </c>
      <c r="D6" s="90">
        <v>400</v>
      </c>
      <c r="E6" s="90">
        <v>399.6</v>
      </c>
      <c r="F6" s="91">
        <v>0.5</v>
      </c>
      <c r="G6" s="90">
        <v>200</v>
      </c>
      <c r="H6" s="90" t="s">
        <v>105</v>
      </c>
      <c r="I6" s="92">
        <v>2013</v>
      </c>
      <c r="J6" s="90" t="s">
        <v>106</v>
      </c>
      <c r="K6" s="93" t="s">
        <v>107</v>
      </c>
      <c r="L6" s="90">
        <v>1051</v>
      </c>
      <c r="M6" s="86"/>
      <c r="N6" s="86"/>
      <c r="O6" s="84"/>
      <c r="P6" s="158"/>
      <c r="Q6" s="158"/>
      <c r="R6" s="159"/>
      <c r="S6" s="159"/>
      <c r="T6" s="159"/>
      <c r="U6" s="84"/>
      <c r="V6" s="84"/>
    </row>
    <row r="7" spans="2:22" ht="12.6" customHeight="1" x14ac:dyDescent="0.2">
      <c r="B7" s="7" t="s">
        <v>2</v>
      </c>
      <c r="C7" s="90" t="s">
        <v>108</v>
      </c>
      <c r="D7" s="90">
        <v>209.3</v>
      </c>
      <c r="E7" s="90">
        <v>209.3</v>
      </c>
      <c r="F7" s="91">
        <v>1</v>
      </c>
      <c r="G7" s="90">
        <v>209.3</v>
      </c>
      <c r="H7" s="90" t="s">
        <v>109</v>
      </c>
      <c r="I7" s="92">
        <v>2010</v>
      </c>
      <c r="J7" s="90" t="s">
        <v>106</v>
      </c>
      <c r="K7" s="93" t="s">
        <v>110</v>
      </c>
      <c r="L7" s="90">
        <v>518</v>
      </c>
      <c r="M7" s="86"/>
      <c r="N7" s="86"/>
      <c r="O7" s="84"/>
      <c r="P7" s="158"/>
      <c r="Q7" s="158"/>
      <c r="R7" s="159"/>
      <c r="S7" s="159"/>
      <c r="T7" s="159"/>
      <c r="U7" s="84"/>
      <c r="V7" s="84"/>
    </row>
    <row r="8" spans="2:22" ht="12.6" customHeight="1" x14ac:dyDescent="0.2">
      <c r="B8" s="7" t="s">
        <v>3</v>
      </c>
      <c r="C8" s="90" t="s">
        <v>111</v>
      </c>
      <c r="D8" s="90">
        <v>165.6</v>
      </c>
      <c r="E8" s="90">
        <v>165.6</v>
      </c>
      <c r="F8" s="94">
        <v>0.42749999999999999</v>
      </c>
      <c r="G8" s="90">
        <f>+D8*F8</f>
        <v>70.793999999999997</v>
      </c>
      <c r="H8" s="90" t="s">
        <v>105</v>
      </c>
      <c r="I8" s="92">
        <v>2003</v>
      </c>
      <c r="J8" s="90" t="s">
        <v>106</v>
      </c>
      <c r="K8" s="93" t="s">
        <v>112</v>
      </c>
      <c r="L8" s="90">
        <v>453</v>
      </c>
      <c r="M8" s="86"/>
      <c r="N8" s="86"/>
      <c r="O8" s="84"/>
      <c r="P8" s="158"/>
      <c r="Q8" s="158"/>
      <c r="R8" s="159"/>
      <c r="S8" s="159"/>
      <c r="T8" s="159"/>
      <c r="U8" s="84"/>
      <c r="V8" s="84"/>
    </row>
    <row r="9" spans="2:22" ht="12.6" customHeight="1" x14ac:dyDescent="0.2">
      <c r="B9" s="7" t="s">
        <v>1</v>
      </c>
      <c r="C9" s="90" t="s">
        <v>113</v>
      </c>
      <c r="D9" s="90">
        <v>160</v>
      </c>
      <c r="E9" s="90">
        <v>160</v>
      </c>
      <c r="F9" s="91">
        <v>0.4</v>
      </c>
      <c r="G9" s="90">
        <v>64</v>
      </c>
      <c r="H9" s="90" t="s">
        <v>105</v>
      </c>
      <c r="I9" s="92">
        <v>2003</v>
      </c>
      <c r="J9" s="90" t="s">
        <v>114</v>
      </c>
      <c r="K9" s="93" t="s">
        <v>115</v>
      </c>
      <c r="L9" s="95" t="s">
        <v>108</v>
      </c>
      <c r="M9" s="86"/>
      <c r="N9" s="86"/>
      <c r="O9" s="84"/>
      <c r="P9" s="160"/>
      <c r="Q9" s="160"/>
      <c r="R9" s="161"/>
      <c r="S9" s="161"/>
      <c r="T9" s="161"/>
      <c r="U9" s="84"/>
      <c r="V9" s="84"/>
    </row>
    <row r="10" spans="2:22" ht="12.6" customHeight="1" x14ac:dyDescent="0.2">
      <c r="B10" s="7" t="s">
        <v>116</v>
      </c>
      <c r="C10" s="96"/>
      <c r="D10" s="96">
        <v>20</v>
      </c>
      <c r="E10" s="96">
        <v>40</v>
      </c>
      <c r="F10" s="91">
        <v>1</v>
      </c>
      <c r="G10" s="96">
        <v>20</v>
      </c>
      <c r="H10" s="96" t="s">
        <v>109</v>
      </c>
      <c r="I10" s="92">
        <v>2001</v>
      </c>
      <c r="J10" s="90" t="s">
        <v>114</v>
      </c>
      <c r="K10" s="93" t="s">
        <v>115</v>
      </c>
      <c r="L10" s="95" t="s">
        <v>108</v>
      </c>
      <c r="M10" s="86"/>
      <c r="N10" s="86"/>
      <c r="O10" s="84"/>
      <c r="P10" s="29"/>
      <c r="Q10" s="29"/>
      <c r="R10" s="162"/>
      <c r="S10" s="162"/>
      <c r="T10" s="162"/>
      <c r="U10" s="84"/>
      <c r="V10" s="84"/>
    </row>
    <row r="11" spans="2:22" ht="12.6" customHeight="1" x14ac:dyDescent="0.2">
      <c r="B11" s="7" t="s">
        <v>117</v>
      </c>
      <c r="C11" s="90"/>
      <c r="D11" s="90">
        <v>7.2</v>
      </c>
      <c r="E11" s="90">
        <v>10.8</v>
      </c>
      <c r="F11" s="91">
        <v>1</v>
      </c>
      <c r="G11" s="90">
        <v>7.2</v>
      </c>
      <c r="H11" s="90" t="s">
        <v>109</v>
      </c>
      <c r="I11" s="92" t="s">
        <v>118</v>
      </c>
      <c r="J11" s="90" t="s">
        <v>106</v>
      </c>
      <c r="K11" s="93" t="s">
        <v>119</v>
      </c>
      <c r="L11" s="90" t="s">
        <v>120</v>
      </c>
      <c r="M11" s="86"/>
      <c r="N11" s="86"/>
      <c r="O11" s="84"/>
      <c r="P11" s="156"/>
      <c r="Q11" s="156"/>
      <c r="R11" s="157"/>
      <c r="S11" s="157"/>
      <c r="T11" s="157"/>
      <c r="U11" s="84"/>
      <c r="V11" s="84"/>
    </row>
    <row r="12" spans="2:22" ht="12.6" customHeight="1" x14ac:dyDescent="0.2">
      <c r="B12" s="7" t="s">
        <v>121</v>
      </c>
      <c r="C12" s="90" t="s">
        <v>108</v>
      </c>
      <c r="D12" s="96">
        <v>4.95</v>
      </c>
      <c r="E12" s="96">
        <v>4.95</v>
      </c>
      <c r="F12" s="91">
        <v>1</v>
      </c>
      <c r="G12" s="96">
        <v>4.95</v>
      </c>
      <c r="H12" s="96" t="s">
        <v>109</v>
      </c>
      <c r="I12" s="92">
        <v>1991</v>
      </c>
      <c r="J12" s="90" t="s">
        <v>122</v>
      </c>
      <c r="K12" s="93" t="s">
        <v>123</v>
      </c>
      <c r="L12" s="95" t="s">
        <v>108</v>
      </c>
      <c r="M12" s="86"/>
      <c r="N12" s="86"/>
      <c r="O12" s="84"/>
      <c r="P12" s="163"/>
      <c r="Q12" s="163"/>
      <c r="R12" s="164"/>
      <c r="S12" s="164"/>
      <c r="T12" s="164"/>
      <c r="U12" s="84"/>
      <c r="V12" s="84"/>
    </row>
    <row r="13" spans="2:22" ht="12.6" customHeight="1" x14ac:dyDescent="0.2">
      <c r="B13" s="3" t="s">
        <v>14</v>
      </c>
      <c r="C13" s="97"/>
      <c r="D13" s="97">
        <f>SUM(D6:D12)</f>
        <v>967.05000000000007</v>
      </c>
      <c r="E13" s="97">
        <f>SUM(E6:E12)</f>
        <v>990.25000000000011</v>
      </c>
      <c r="F13" s="97"/>
      <c r="G13" s="97">
        <f>SUM(G6:G12)</f>
        <v>576.24400000000014</v>
      </c>
      <c r="H13" s="97"/>
      <c r="I13" s="97"/>
      <c r="J13" s="97"/>
      <c r="K13" s="97"/>
      <c r="L13" s="97"/>
      <c r="M13" s="86"/>
      <c r="N13" s="86"/>
      <c r="O13" s="84"/>
      <c r="P13" s="163"/>
      <c r="Q13" s="163"/>
      <c r="R13" s="164"/>
      <c r="S13" s="164"/>
      <c r="T13" s="164"/>
      <c r="U13" s="84"/>
      <c r="V13" s="84"/>
    </row>
    <row r="14" spans="2:22" ht="12.75" customHeight="1" thickBot="1" x14ac:dyDescent="0.25">
      <c r="B14" s="2"/>
      <c r="C14" s="98"/>
      <c r="D14" s="98"/>
      <c r="E14" s="98"/>
      <c r="F14" s="98"/>
      <c r="G14" s="98"/>
      <c r="H14" s="98"/>
      <c r="I14" s="98"/>
      <c r="J14" s="98"/>
      <c r="K14" s="98"/>
      <c r="L14" s="99"/>
      <c r="M14" s="100"/>
      <c r="N14" s="86"/>
      <c r="O14" s="84"/>
      <c r="P14" s="165"/>
      <c r="Q14" s="165"/>
      <c r="R14" s="166"/>
      <c r="S14" s="166"/>
      <c r="T14" s="166"/>
      <c r="U14" s="84"/>
      <c r="V14" s="84"/>
    </row>
    <row r="15" spans="2:22" ht="12.75" customHeight="1" x14ac:dyDescent="0.2">
      <c r="B15" s="101" t="s">
        <v>124</v>
      </c>
      <c r="C15" s="102"/>
      <c r="D15" s="180" t="s">
        <v>93</v>
      </c>
      <c r="E15" s="180" t="s">
        <v>94</v>
      </c>
      <c r="F15" s="180" t="s">
        <v>95</v>
      </c>
      <c r="G15" s="180" t="s">
        <v>96</v>
      </c>
      <c r="H15" s="102"/>
      <c r="I15" s="180" t="s">
        <v>98</v>
      </c>
      <c r="J15" s="102"/>
      <c r="K15" s="102"/>
      <c r="L15" s="180" t="s">
        <v>125</v>
      </c>
      <c r="M15" s="103"/>
      <c r="N15" s="86"/>
      <c r="O15" s="84"/>
      <c r="P15" s="165"/>
      <c r="Q15" s="165"/>
      <c r="R15" s="166"/>
      <c r="S15" s="166"/>
      <c r="T15" s="166"/>
      <c r="U15" s="84"/>
      <c r="V15" s="84"/>
    </row>
    <row r="16" spans="2:22" ht="12.75" customHeight="1" thickBot="1" x14ac:dyDescent="0.25">
      <c r="B16" s="8" t="s">
        <v>100</v>
      </c>
      <c r="C16" s="68" t="s">
        <v>101</v>
      </c>
      <c r="D16" s="181"/>
      <c r="E16" s="182"/>
      <c r="F16" s="181"/>
      <c r="G16" s="181"/>
      <c r="H16" s="68" t="s">
        <v>126</v>
      </c>
      <c r="I16" s="181"/>
      <c r="J16" s="68" t="s">
        <v>102</v>
      </c>
      <c r="K16" s="68" t="s">
        <v>103</v>
      </c>
      <c r="L16" s="181"/>
      <c r="M16" s="104" t="s">
        <v>127</v>
      </c>
      <c r="N16" s="86"/>
      <c r="O16" s="84"/>
      <c r="P16" s="165"/>
      <c r="Q16" s="165"/>
      <c r="R16" s="166"/>
      <c r="S16" s="166"/>
      <c r="T16" s="166"/>
      <c r="U16" s="84"/>
      <c r="V16" s="84"/>
    </row>
    <row r="17" spans="2:22" ht="12.6" customHeight="1" x14ac:dyDescent="0.2">
      <c r="B17" s="7" t="s">
        <v>9</v>
      </c>
      <c r="C17" s="96" t="s">
        <v>128</v>
      </c>
      <c r="D17" s="96">
        <v>630</v>
      </c>
      <c r="E17" s="96">
        <v>315</v>
      </c>
      <c r="F17" s="91">
        <v>0.25</v>
      </c>
      <c r="G17" s="96">
        <v>157.5</v>
      </c>
      <c r="H17" s="96" t="s">
        <v>105</v>
      </c>
      <c r="I17" s="93">
        <v>2013</v>
      </c>
      <c r="J17" s="90" t="s">
        <v>129</v>
      </c>
      <c r="K17" s="93">
        <v>2033</v>
      </c>
      <c r="L17" s="90" t="s">
        <v>108</v>
      </c>
      <c r="M17" s="9">
        <v>2</v>
      </c>
      <c r="N17" s="86"/>
      <c r="O17" s="84"/>
      <c r="P17" s="165"/>
      <c r="Q17" s="165"/>
      <c r="R17" s="166"/>
      <c r="S17" s="166"/>
      <c r="T17" s="166"/>
      <c r="U17" s="84"/>
      <c r="V17" s="84"/>
    </row>
    <row r="18" spans="2:22" ht="12.6" customHeight="1" x14ac:dyDescent="0.2">
      <c r="B18" s="7" t="s">
        <v>12</v>
      </c>
      <c r="C18" s="96" t="s">
        <v>130</v>
      </c>
      <c r="D18" s="96">
        <v>389</v>
      </c>
      <c r="E18" s="96">
        <v>388.8</v>
      </c>
      <c r="F18" s="91">
        <v>0.5</v>
      </c>
      <c r="G18" s="96">
        <v>194</v>
      </c>
      <c r="H18" s="96" t="s">
        <v>105</v>
      </c>
      <c r="I18" s="93">
        <v>2014</v>
      </c>
      <c r="J18" s="90" t="s">
        <v>129</v>
      </c>
      <c r="K18" s="93">
        <v>2034</v>
      </c>
      <c r="L18" s="105" t="s">
        <v>108</v>
      </c>
      <c r="M18" s="9">
        <v>2</v>
      </c>
      <c r="N18" s="86"/>
      <c r="O18" s="84"/>
      <c r="P18" s="165"/>
      <c r="Q18" s="165"/>
      <c r="R18" s="166"/>
      <c r="S18" s="166"/>
      <c r="T18" s="166"/>
      <c r="U18" s="84"/>
      <c r="V18" s="84"/>
    </row>
    <row r="19" spans="2:22" ht="12.6" customHeight="1" x14ac:dyDescent="0.2">
      <c r="B19" s="7" t="s">
        <v>131</v>
      </c>
      <c r="C19" s="90" t="s">
        <v>132</v>
      </c>
      <c r="D19" s="90">
        <v>367.2</v>
      </c>
      <c r="E19" s="90">
        <v>367.2</v>
      </c>
      <c r="F19" s="106">
        <v>0.501</v>
      </c>
      <c r="G19" s="90">
        <f>+D19*F19</f>
        <v>183.96719999999999</v>
      </c>
      <c r="H19" s="90" t="s">
        <v>109</v>
      </c>
      <c r="I19" s="93" t="s">
        <v>133</v>
      </c>
      <c r="J19" s="90" t="s">
        <v>129</v>
      </c>
      <c r="K19" s="93">
        <v>2032</v>
      </c>
      <c r="L19" s="105" t="s">
        <v>108</v>
      </c>
      <c r="M19" s="107">
        <v>2</v>
      </c>
      <c r="N19" s="86"/>
      <c r="O19" s="167"/>
      <c r="P19" s="165"/>
      <c r="Q19" s="165"/>
      <c r="R19" s="166"/>
      <c r="S19" s="166"/>
      <c r="T19" s="166"/>
      <c r="U19" s="84"/>
      <c r="V19" s="84"/>
    </row>
    <row r="20" spans="2:22" ht="12.6" customHeight="1" x14ac:dyDescent="0.2">
      <c r="B20" s="7" t="s">
        <v>134</v>
      </c>
      <c r="C20" s="96" t="s">
        <v>135</v>
      </c>
      <c r="D20" s="96">
        <v>270</v>
      </c>
      <c r="E20" s="96" t="s">
        <v>108</v>
      </c>
      <c r="F20" s="91">
        <v>0.25</v>
      </c>
      <c r="G20" s="96">
        <v>68</v>
      </c>
      <c r="H20" s="96" t="s">
        <v>136</v>
      </c>
      <c r="I20" s="93">
        <v>2013</v>
      </c>
      <c r="J20" s="90" t="s">
        <v>129</v>
      </c>
      <c r="K20" s="93">
        <v>2033</v>
      </c>
      <c r="L20" s="105" t="s">
        <v>108</v>
      </c>
      <c r="M20" s="107">
        <v>2</v>
      </c>
      <c r="N20" s="86"/>
      <c r="O20" s="84"/>
      <c r="P20" s="160"/>
      <c r="Q20" s="160"/>
      <c r="R20" s="161"/>
      <c r="S20" s="161"/>
      <c r="T20" s="161"/>
      <c r="U20" s="84"/>
      <c r="V20" s="84"/>
    </row>
    <row r="21" spans="2:22" ht="12.6" customHeight="1" x14ac:dyDescent="0.2">
      <c r="B21" s="7" t="s">
        <v>13</v>
      </c>
      <c r="C21" s="96" t="s">
        <v>137</v>
      </c>
      <c r="D21" s="96">
        <v>210</v>
      </c>
      <c r="E21" s="96">
        <v>210</v>
      </c>
      <c r="F21" s="91">
        <v>0.5</v>
      </c>
      <c r="G21" s="96">
        <v>105</v>
      </c>
      <c r="H21" s="96" t="s">
        <v>105</v>
      </c>
      <c r="I21" s="93">
        <v>2015</v>
      </c>
      <c r="J21" s="90" t="s">
        <v>129</v>
      </c>
      <c r="K21" s="93">
        <v>2035</v>
      </c>
      <c r="L21" s="105" t="s">
        <v>108</v>
      </c>
      <c r="M21" s="108">
        <v>2</v>
      </c>
      <c r="N21" s="86"/>
      <c r="O21" s="84"/>
      <c r="P21" s="29"/>
      <c r="Q21" s="29"/>
      <c r="R21" s="162"/>
      <c r="S21" s="162"/>
      <c r="T21" s="162"/>
      <c r="U21" s="84"/>
      <c r="V21" s="84"/>
    </row>
    <row r="22" spans="2:22" ht="12.6" customHeight="1" x14ac:dyDescent="0.2">
      <c r="B22" s="7" t="s">
        <v>138</v>
      </c>
      <c r="C22" s="90" t="s">
        <v>139</v>
      </c>
      <c r="D22" s="90">
        <v>172.8</v>
      </c>
      <c r="E22" s="90">
        <v>172.8</v>
      </c>
      <c r="F22" s="106">
        <v>0.501</v>
      </c>
      <c r="G22" s="90">
        <f>+D22*F22</f>
        <v>86.572800000000001</v>
      </c>
      <c r="H22" s="90" t="s">
        <v>109</v>
      </c>
      <c r="I22" s="93">
        <v>2010</v>
      </c>
      <c r="J22" s="90" t="s">
        <v>129</v>
      </c>
      <c r="K22" s="93">
        <v>2030</v>
      </c>
      <c r="L22" s="105" t="s">
        <v>108</v>
      </c>
      <c r="M22" s="107">
        <v>1.5</v>
      </c>
      <c r="N22" s="86"/>
      <c r="O22" s="84"/>
      <c r="P22" s="156"/>
      <c r="Q22" s="156"/>
      <c r="R22" s="157"/>
      <c r="S22" s="157"/>
      <c r="T22" s="157"/>
      <c r="U22" s="84"/>
      <c r="V22" s="84"/>
    </row>
    <row r="23" spans="2:22" ht="12.6" customHeight="1" x14ac:dyDescent="0.2">
      <c r="B23" s="7" t="s">
        <v>140</v>
      </c>
      <c r="C23" s="90" t="s">
        <v>108</v>
      </c>
      <c r="D23" s="90">
        <v>90</v>
      </c>
      <c r="E23" s="90">
        <v>45</v>
      </c>
      <c r="F23" s="91">
        <v>1</v>
      </c>
      <c r="G23" s="109">
        <v>90</v>
      </c>
      <c r="H23" s="90" t="s">
        <v>109</v>
      </c>
      <c r="I23" s="93">
        <v>2006</v>
      </c>
      <c r="J23" s="90" t="s">
        <v>129</v>
      </c>
      <c r="K23" s="93">
        <v>2025</v>
      </c>
      <c r="L23" s="105" t="s">
        <v>108</v>
      </c>
      <c r="M23" s="9">
        <v>1</v>
      </c>
      <c r="N23" s="86"/>
      <c r="O23" s="167"/>
      <c r="P23" s="29"/>
      <c r="Q23" s="29"/>
      <c r="R23" s="162"/>
      <c r="S23" s="162"/>
      <c r="T23" s="162"/>
      <c r="U23" s="84"/>
      <c r="V23" s="84"/>
    </row>
    <row r="24" spans="2:22" ht="12.6" customHeight="1" x14ac:dyDescent="0.2">
      <c r="B24" s="7" t="s">
        <v>7</v>
      </c>
      <c r="C24" s="109" t="s">
        <v>108</v>
      </c>
      <c r="D24" s="109">
        <v>90</v>
      </c>
      <c r="E24" s="109">
        <v>90</v>
      </c>
      <c r="F24" s="110">
        <v>1</v>
      </c>
      <c r="G24" s="109">
        <v>90</v>
      </c>
      <c r="H24" s="90" t="s">
        <v>109</v>
      </c>
      <c r="I24" s="93">
        <v>2007</v>
      </c>
      <c r="J24" s="90" t="s">
        <v>129</v>
      </c>
      <c r="K24" s="93">
        <v>2027</v>
      </c>
      <c r="L24" s="105" t="s">
        <v>108</v>
      </c>
      <c r="M24" s="9">
        <v>1.5</v>
      </c>
      <c r="N24" s="86"/>
      <c r="O24" s="84"/>
      <c r="P24" s="29"/>
      <c r="Q24" s="29"/>
      <c r="R24" s="162"/>
      <c r="S24" s="162"/>
      <c r="T24" s="162"/>
      <c r="U24" s="84"/>
      <c r="V24" s="84"/>
    </row>
    <row r="25" spans="2:22" ht="12.6" customHeight="1" x14ac:dyDescent="0.2">
      <c r="B25" s="7" t="s">
        <v>8</v>
      </c>
      <c r="C25" s="90" t="s">
        <v>108</v>
      </c>
      <c r="D25" s="109">
        <v>12</v>
      </c>
      <c r="E25" s="109">
        <v>12</v>
      </c>
      <c r="F25" s="91">
        <v>1</v>
      </c>
      <c r="G25" s="90">
        <v>12</v>
      </c>
      <c r="H25" s="90" t="s">
        <v>109</v>
      </c>
      <c r="I25" s="93">
        <v>2013</v>
      </c>
      <c r="J25" s="90" t="s">
        <v>129</v>
      </c>
      <c r="K25" s="93">
        <v>2033</v>
      </c>
      <c r="L25" s="105" t="s">
        <v>108</v>
      </c>
      <c r="M25" s="9">
        <v>2</v>
      </c>
      <c r="N25" s="86"/>
      <c r="O25" s="84"/>
      <c r="P25" s="29"/>
      <c r="Q25" s="29"/>
      <c r="R25" s="162"/>
      <c r="S25" s="162"/>
      <c r="T25" s="162"/>
      <c r="U25" s="84"/>
      <c r="V25" s="84"/>
    </row>
    <row r="26" spans="2:22" ht="12.75" customHeight="1" x14ac:dyDescent="0.2">
      <c r="B26" s="3" t="s">
        <v>141</v>
      </c>
      <c r="C26" s="111"/>
      <c r="D26" s="97">
        <f>SUM(D17:D25)</f>
        <v>2231</v>
      </c>
      <c r="E26" s="97">
        <f>SUM(E17:E25)</f>
        <v>1600.8</v>
      </c>
      <c r="F26" s="97"/>
      <c r="G26" s="97">
        <f>SUM(G17:G25)</f>
        <v>987.04000000000008</v>
      </c>
      <c r="H26" s="111"/>
      <c r="I26" s="111"/>
      <c r="J26" s="111"/>
      <c r="K26" s="111"/>
      <c r="L26" s="112"/>
      <c r="M26" s="113"/>
      <c r="N26" s="86"/>
      <c r="O26" s="84"/>
      <c r="P26" s="168"/>
      <c r="Q26" s="168"/>
      <c r="R26" s="161"/>
      <c r="S26" s="161"/>
      <c r="T26" s="161"/>
      <c r="U26" s="84"/>
      <c r="V26" s="84"/>
    </row>
    <row r="27" spans="2:22" x14ac:dyDescent="0.2">
      <c r="B27" s="7" t="s">
        <v>142</v>
      </c>
      <c r="C27" s="114" t="s">
        <v>108</v>
      </c>
      <c r="D27" s="96">
        <v>1200</v>
      </c>
      <c r="E27" s="96">
        <v>1200</v>
      </c>
      <c r="F27" s="91">
        <v>1</v>
      </c>
      <c r="G27" s="96">
        <v>1200</v>
      </c>
      <c r="H27" s="90" t="s">
        <v>109</v>
      </c>
      <c r="I27" s="93" t="s">
        <v>143</v>
      </c>
      <c r="J27" s="90" t="s">
        <v>144</v>
      </c>
      <c r="K27" s="93">
        <v>2036</v>
      </c>
      <c r="L27" s="105">
        <v>140</v>
      </c>
      <c r="M27" s="115" t="s">
        <v>108</v>
      </c>
      <c r="N27" s="86"/>
      <c r="O27" s="84"/>
      <c r="P27" s="29"/>
      <c r="Q27" s="29"/>
      <c r="R27" s="162"/>
      <c r="S27" s="162"/>
      <c r="T27" s="162"/>
      <c r="U27" s="84"/>
      <c r="V27" s="84"/>
    </row>
    <row r="28" spans="2:22" x14ac:dyDescent="0.2">
      <c r="B28" s="7" t="s">
        <v>145</v>
      </c>
      <c r="C28" s="96" t="s">
        <v>108</v>
      </c>
      <c r="D28" s="96">
        <v>659</v>
      </c>
      <c r="E28" s="96">
        <v>659</v>
      </c>
      <c r="F28" s="91">
        <v>1</v>
      </c>
      <c r="G28" s="96">
        <v>659</v>
      </c>
      <c r="H28" s="90" t="s">
        <v>109</v>
      </c>
      <c r="I28" s="93" t="s">
        <v>146</v>
      </c>
      <c r="J28" s="90" t="s">
        <v>144</v>
      </c>
      <c r="K28" s="93">
        <v>2033</v>
      </c>
      <c r="L28" s="105">
        <v>150</v>
      </c>
      <c r="M28" s="115" t="s">
        <v>108</v>
      </c>
      <c r="N28" s="86"/>
      <c r="O28" s="84"/>
      <c r="P28" s="168"/>
      <c r="Q28" s="168"/>
      <c r="R28" s="161"/>
      <c r="S28" s="161"/>
      <c r="T28" s="161"/>
      <c r="U28" s="84"/>
      <c r="V28" s="84"/>
    </row>
    <row r="29" spans="2:22" ht="18" customHeight="1" x14ac:dyDescent="0.2">
      <c r="B29" s="7" t="s">
        <v>147</v>
      </c>
      <c r="C29" s="96" t="s">
        <v>148</v>
      </c>
      <c r="D29" s="96">
        <v>573.29999999999995</v>
      </c>
      <c r="E29" s="96">
        <v>573.29999999999995</v>
      </c>
      <c r="F29" s="91">
        <v>0.5</v>
      </c>
      <c r="G29" s="96">
        <v>286.64999999999998</v>
      </c>
      <c r="H29" s="90" t="s">
        <v>109</v>
      </c>
      <c r="I29" s="93" t="s">
        <v>146</v>
      </c>
      <c r="J29" s="90" t="s">
        <v>129</v>
      </c>
      <c r="K29" s="93">
        <v>2037</v>
      </c>
      <c r="L29" s="105" t="s">
        <v>108</v>
      </c>
      <c r="M29" s="108">
        <v>1.8</v>
      </c>
      <c r="N29" s="86"/>
      <c r="O29" s="84"/>
      <c r="P29" s="158"/>
      <c r="Q29" s="169"/>
      <c r="R29" s="166"/>
      <c r="S29" s="166"/>
      <c r="T29" s="166"/>
      <c r="U29" s="84"/>
      <c r="V29" s="84"/>
    </row>
    <row r="30" spans="2:22" x14ac:dyDescent="0.2">
      <c r="B30" s="7" t="s">
        <v>149</v>
      </c>
      <c r="C30" s="96" t="s">
        <v>150</v>
      </c>
      <c r="D30" s="96">
        <v>258</v>
      </c>
      <c r="E30" s="96">
        <v>258</v>
      </c>
      <c r="F30" s="91">
        <v>0.5</v>
      </c>
      <c r="G30" s="96">
        <v>129</v>
      </c>
      <c r="H30" s="90" t="s">
        <v>105</v>
      </c>
      <c r="I30" s="93" t="s">
        <v>151</v>
      </c>
      <c r="J30" s="90" t="s">
        <v>144</v>
      </c>
      <c r="K30" s="93">
        <v>2032</v>
      </c>
      <c r="L30" s="105">
        <v>150</v>
      </c>
      <c r="M30" s="105" t="s">
        <v>108</v>
      </c>
      <c r="N30" s="86"/>
      <c r="O30" s="84"/>
      <c r="P30" s="168"/>
      <c r="Q30" s="168"/>
      <c r="R30" s="161"/>
      <c r="S30" s="161"/>
      <c r="T30" s="161"/>
      <c r="U30" s="84"/>
      <c r="V30" s="84"/>
    </row>
    <row r="31" spans="2:22" x14ac:dyDescent="0.2">
      <c r="B31" s="3" t="s">
        <v>152</v>
      </c>
      <c r="C31" s="111"/>
      <c r="D31" s="97">
        <f>D26+SUM(D27:D30)</f>
        <v>4921.3</v>
      </c>
      <c r="E31" s="97">
        <f>E26+SUM(E27:E30)</f>
        <v>4291.1000000000004</v>
      </c>
      <c r="F31" s="97"/>
      <c r="G31" s="97">
        <f>G26+SUM(G27:G30)</f>
        <v>3261.69</v>
      </c>
      <c r="H31" s="97"/>
      <c r="I31" s="97"/>
      <c r="J31" s="97"/>
      <c r="K31" s="97"/>
      <c r="L31" s="116"/>
      <c r="M31" s="117"/>
      <c r="N31" s="86"/>
      <c r="O31" s="84"/>
      <c r="P31" s="169"/>
      <c r="Q31" s="169"/>
      <c r="R31" s="162"/>
      <c r="S31" s="162"/>
      <c r="T31" s="162"/>
      <c r="U31" s="84"/>
      <c r="V31" s="84"/>
    </row>
    <row r="32" spans="2:22" ht="13.5" thickBot="1" x14ac:dyDescent="0.25">
      <c r="B32" s="4"/>
      <c r="C32" s="42"/>
      <c r="D32" s="42"/>
      <c r="E32" s="42"/>
      <c r="F32" s="42"/>
      <c r="G32" s="42"/>
      <c r="H32" s="42"/>
      <c r="I32" s="42"/>
      <c r="J32" s="42"/>
      <c r="K32" s="42"/>
      <c r="L32" s="40"/>
      <c r="N32" s="86"/>
      <c r="O32" s="84"/>
      <c r="P32" s="156"/>
      <c r="Q32" s="156"/>
      <c r="R32" s="157"/>
      <c r="S32" s="157"/>
      <c r="T32" s="157"/>
      <c r="U32" s="84"/>
      <c r="V32" s="84"/>
    </row>
    <row r="33" spans="2:22" ht="12.75" customHeight="1" x14ac:dyDescent="0.2">
      <c r="B33" s="118" t="s">
        <v>153</v>
      </c>
      <c r="C33" s="89"/>
      <c r="D33" s="177" t="s">
        <v>93</v>
      </c>
      <c r="E33" s="177" t="s">
        <v>94</v>
      </c>
      <c r="F33" s="177" t="s">
        <v>95</v>
      </c>
      <c r="G33" s="177" t="s">
        <v>96</v>
      </c>
      <c r="H33" s="89"/>
      <c r="I33" s="177" t="s">
        <v>98</v>
      </c>
      <c r="J33" s="89"/>
      <c r="K33" s="177" t="s">
        <v>154</v>
      </c>
      <c r="L33" s="177" t="s">
        <v>155</v>
      </c>
      <c r="M33" s="177" t="s">
        <v>156</v>
      </c>
      <c r="N33" s="177" t="s">
        <v>157</v>
      </c>
      <c r="O33" s="84"/>
      <c r="P33" s="170"/>
      <c r="Q33" s="170"/>
      <c r="R33" s="166"/>
      <c r="S33" s="166"/>
      <c r="T33" s="166"/>
      <c r="U33" s="84"/>
      <c r="V33" s="84"/>
    </row>
    <row r="34" spans="2:22" ht="13.5" customHeight="1" thickBot="1" x14ac:dyDescent="0.25">
      <c r="B34" s="8" t="s">
        <v>100</v>
      </c>
      <c r="C34" s="67" t="s">
        <v>101</v>
      </c>
      <c r="D34" s="179"/>
      <c r="E34" s="178"/>
      <c r="F34" s="179"/>
      <c r="G34" s="179"/>
      <c r="H34" s="67" t="s">
        <v>126</v>
      </c>
      <c r="I34" s="179"/>
      <c r="J34" s="67" t="s">
        <v>102</v>
      </c>
      <c r="K34" s="178"/>
      <c r="L34" s="178"/>
      <c r="M34" s="179"/>
      <c r="N34" s="179"/>
      <c r="O34" s="84"/>
      <c r="P34" s="170"/>
      <c r="Q34" s="170"/>
      <c r="R34" s="166"/>
      <c r="S34" s="166"/>
      <c r="T34" s="166"/>
      <c r="U34" s="84"/>
      <c r="V34" s="84"/>
    </row>
    <row r="35" spans="2:22" ht="15.75" customHeight="1" x14ac:dyDescent="0.2">
      <c r="B35" s="7" t="s">
        <v>158</v>
      </c>
      <c r="C35" s="119" t="s">
        <v>159</v>
      </c>
      <c r="D35" s="119">
        <v>312</v>
      </c>
      <c r="E35" s="119">
        <v>312</v>
      </c>
      <c r="F35" s="120">
        <v>0.5</v>
      </c>
      <c r="G35" s="119">
        <f>+E35*F35</f>
        <v>156</v>
      </c>
      <c r="H35" s="119" t="s">
        <v>105</v>
      </c>
      <c r="I35" s="121">
        <v>2015</v>
      </c>
      <c r="J35" s="119" t="s">
        <v>106</v>
      </c>
      <c r="K35" s="93">
        <v>2023</v>
      </c>
      <c r="L35" s="93" t="s">
        <v>160</v>
      </c>
      <c r="M35" s="105">
        <v>194</v>
      </c>
      <c r="N35" s="105">
        <v>154</v>
      </c>
      <c r="O35" s="84"/>
      <c r="P35" s="160"/>
      <c r="Q35" s="160"/>
      <c r="R35" s="171"/>
      <c r="S35" s="171"/>
      <c r="T35" s="171"/>
      <c r="U35" s="84"/>
      <c r="V35" s="84"/>
    </row>
    <row r="36" spans="2:22" ht="15.75" customHeight="1" x14ac:dyDescent="0.2">
      <c r="B36" s="7" t="s">
        <v>5</v>
      </c>
      <c r="C36" s="105" t="s">
        <v>161</v>
      </c>
      <c r="D36" s="122">
        <v>330</v>
      </c>
      <c r="E36" s="122">
        <v>330</v>
      </c>
      <c r="F36" s="123">
        <v>0.5</v>
      </c>
      <c r="G36" s="105">
        <v>165</v>
      </c>
      <c r="H36" s="105" t="s">
        <v>105</v>
      </c>
      <c r="I36" s="93" t="s">
        <v>162</v>
      </c>
      <c r="J36" s="105" t="s">
        <v>106</v>
      </c>
      <c r="K36" s="124">
        <v>2024</v>
      </c>
      <c r="L36" s="93" t="s">
        <v>163</v>
      </c>
      <c r="M36" s="105">
        <v>194</v>
      </c>
      <c r="N36" s="105">
        <v>154</v>
      </c>
      <c r="O36" s="84"/>
      <c r="P36" s="165"/>
      <c r="Q36" s="61"/>
      <c r="R36" s="166"/>
      <c r="S36" s="166"/>
      <c r="T36" s="166"/>
      <c r="U36" s="84"/>
      <c r="V36" s="84"/>
    </row>
    <row r="37" spans="2:22" ht="24.75" customHeight="1" x14ac:dyDescent="0.2">
      <c r="B37" s="7" t="s">
        <v>6</v>
      </c>
      <c r="C37" s="125" t="s">
        <v>164</v>
      </c>
      <c r="D37" s="122">
        <v>252</v>
      </c>
      <c r="E37" s="122">
        <v>252</v>
      </c>
      <c r="F37" s="123">
        <v>0.5</v>
      </c>
      <c r="G37" s="105">
        <v>126</v>
      </c>
      <c r="H37" s="105" t="s">
        <v>105</v>
      </c>
      <c r="I37" s="93" t="s">
        <v>162</v>
      </c>
      <c r="J37" s="105" t="s">
        <v>106</v>
      </c>
      <c r="K37" s="124">
        <v>2023</v>
      </c>
      <c r="L37" s="93" t="s">
        <v>163</v>
      </c>
      <c r="M37" s="105">
        <v>194</v>
      </c>
      <c r="N37" s="105">
        <v>154</v>
      </c>
      <c r="O37" s="84"/>
      <c r="P37" s="172"/>
      <c r="Q37" s="172"/>
      <c r="R37" s="161"/>
      <c r="S37" s="161"/>
      <c r="T37" s="161"/>
      <c r="U37" s="84"/>
      <c r="V37" s="84"/>
    </row>
    <row r="38" spans="2:22" ht="12" customHeight="1" x14ac:dyDescent="0.2">
      <c r="B38" s="3" t="s">
        <v>165</v>
      </c>
      <c r="C38" s="126"/>
      <c r="D38" s="127">
        <f>SUM(D35:D37)</f>
        <v>894</v>
      </c>
      <c r="E38" s="127">
        <f>SUM(E35:E37)</f>
        <v>894</v>
      </c>
      <c r="F38" s="127"/>
      <c r="G38" s="127">
        <f>SUM(G35:G37)</f>
        <v>447</v>
      </c>
      <c r="H38" s="126"/>
      <c r="I38" s="126"/>
      <c r="J38" s="126"/>
      <c r="K38" s="126"/>
      <c r="L38" s="126"/>
      <c r="M38" s="113"/>
      <c r="N38" s="3"/>
      <c r="O38" s="84"/>
      <c r="P38" s="173"/>
      <c r="Q38" s="173"/>
      <c r="R38" s="173"/>
      <c r="S38" s="173"/>
      <c r="T38" s="173"/>
      <c r="U38" s="84"/>
      <c r="V38" s="84"/>
    </row>
    <row r="39" spans="2:22" ht="12" customHeight="1" x14ac:dyDescent="0.2">
      <c r="B39" s="7" t="s">
        <v>166</v>
      </c>
      <c r="C39" s="119" t="s">
        <v>108</v>
      </c>
      <c r="D39" s="119">
        <v>450</v>
      </c>
      <c r="E39" s="119">
        <v>450</v>
      </c>
      <c r="F39" s="120">
        <v>1</v>
      </c>
      <c r="G39" s="119">
        <v>450</v>
      </c>
      <c r="H39" s="119" t="s">
        <v>109</v>
      </c>
      <c r="I39" s="121">
        <v>2019</v>
      </c>
      <c r="J39" s="119" t="s">
        <v>106</v>
      </c>
      <c r="K39" s="93">
        <v>2027</v>
      </c>
      <c r="L39" s="93" t="s">
        <v>167</v>
      </c>
      <c r="M39" s="105">
        <v>184</v>
      </c>
      <c r="N39" s="105">
        <v>149</v>
      </c>
      <c r="O39" s="84"/>
      <c r="P39" s="173"/>
      <c r="Q39" s="173"/>
      <c r="R39" s="173"/>
      <c r="S39" s="173"/>
      <c r="T39" s="173"/>
      <c r="U39" s="84"/>
      <c r="V39" s="84"/>
    </row>
    <row r="40" spans="2:22" ht="12" customHeight="1" x14ac:dyDescent="0.2">
      <c r="B40" s="3" t="s">
        <v>152</v>
      </c>
      <c r="C40" s="113"/>
      <c r="D40" s="117">
        <f>+D38+D39</f>
        <v>1344</v>
      </c>
      <c r="E40" s="117">
        <f>+E38+E39</f>
        <v>1344</v>
      </c>
      <c r="F40" s="117"/>
      <c r="G40" s="117">
        <f>+G38+G39</f>
        <v>897</v>
      </c>
      <c r="H40" s="113"/>
      <c r="I40" s="126"/>
      <c r="J40" s="113"/>
      <c r="K40" s="113"/>
      <c r="L40" s="126"/>
      <c r="M40" s="113"/>
      <c r="N40" s="113"/>
      <c r="O40" s="84"/>
      <c r="P40" s="174"/>
      <c r="Q40" s="174"/>
      <c r="R40" s="175"/>
      <c r="S40" s="175"/>
      <c r="T40" s="175"/>
      <c r="U40" s="84"/>
      <c r="V40" s="84"/>
    </row>
    <row r="41" spans="2:22" ht="13.5" thickBot="1" x14ac:dyDescent="0.25">
      <c r="B41" s="4"/>
      <c r="C41" s="42"/>
      <c r="D41" s="42"/>
      <c r="E41" s="42"/>
      <c r="F41" s="42"/>
      <c r="G41" s="42"/>
      <c r="H41" s="42"/>
      <c r="I41" s="42"/>
      <c r="J41" s="42"/>
      <c r="K41" s="42"/>
      <c r="L41" s="40"/>
      <c r="N41" s="86"/>
      <c r="O41" s="84"/>
      <c r="P41" s="35"/>
      <c r="Q41" s="35"/>
      <c r="R41" s="36"/>
      <c r="S41" s="36"/>
      <c r="T41" s="36"/>
      <c r="U41" s="84"/>
      <c r="V41" s="84"/>
    </row>
    <row r="42" spans="2:22" ht="12.75" customHeight="1" x14ac:dyDescent="0.2">
      <c r="B42" s="118" t="s">
        <v>168</v>
      </c>
      <c r="C42" s="89"/>
      <c r="D42" s="177" t="s">
        <v>93</v>
      </c>
      <c r="E42" s="177" t="s">
        <v>94</v>
      </c>
      <c r="F42" s="177" t="s">
        <v>95</v>
      </c>
      <c r="G42" s="177" t="s">
        <v>96</v>
      </c>
      <c r="H42" s="89"/>
      <c r="I42" s="177" t="s">
        <v>98</v>
      </c>
      <c r="J42" s="89"/>
      <c r="K42" s="177" t="s">
        <v>103</v>
      </c>
      <c r="L42" s="177" t="s">
        <v>169</v>
      </c>
      <c r="M42" s="1"/>
      <c r="N42" s="176"/>
      <c r="O42" s="84"/>
      <c r="P42" s="35"/>
      <c r="Q42" s="35"/>
      <c r="R42" s="36"/>
      <c r="S42" s="36"/>
      <c r="T42" s="36"/>
      <c r="U42" s="84"/>
      <c r="V42" s="84"/>
    </row>
    <row r="43" spans="2:22" ht="13.5" customHeight="1" thickBot="1" x14ac:dyDescent="0.25">
      <c r="B43" s="8" t="s">
        <v>100</v>
      </c>
      <c r="C43" s="67" t="s">
        <v>101</v>
      </c>
      <c r="D43" s="179"/>
      <c r="E43" s="178"/>
      <c r="F43" s="179"/>
      <c r="G43" s="179"/>
      <c r="H43" s="67" t="s">
        <v>126</v>
      </c>
      <c r="I43" s="179"/>
      <c r="J43" s="67" t="s">
        <v>102</v>
      </c>
      <c r="K43" s="178"/>
      <c r="L43" s="179"/>
      <c r="M43" s="1"/>
      <c r="N43" s="176"/>
      <c r="O43" s="84"/>
      <c r="P43" s="35"/>
      <c r="Q43" s="35"/>
      <c r="R43" s="36"/>
      <c r="S43" s="36"/>
      <c r="T43" s="36"/>
      <c r="U43" s="84"/>
      <c r="V43" s="84"/>
    </row>
    <row r="44" spans="2:22" ht="14.25" customHeight="1" x14ac:dyDescent="0.2">
      <c r="B44" s="7" t="s">
        <v>170</v>
      </c>
      <c r="C44" s="119" t="s">
        <v>108</v>
      </c>
      <c r="D44" s="119">
        <v>700</v>
      </c>
      <c r="E44" s="119">
        <v>700</v>
      </c>
      <c r="F44" s="120">
        <v>1</v>
      </c>
      <c r="G44" s="119">
        <v>700</v>
      </c>
      <c r="H44" s="119" t="s">
        <v>109</v>
      </c>
      <c r="I44" s="121" t="s">
        <v>171</v>
      </c>
      <c r="J44" s="119" t="s">
        <v>106</v>
      </c>
      <c r="K44" s="93" t="s">
        <v>172</v>
      </c>
      <c r="L44" s="108">
        <v>72.7</v>
      </c>
      <c r="M44" s="1"/>
      <c r="N44" s="105"/>
      <c r="O44" s="84"/>
      <c r="P44" s="38"/>
      <c r="Q44" s="38"/>
      <c r="R44" s="37"/>
      <c r="S44" s="37"/>
      <c r="T44" s="37"/>
      <c r="U44" s="84"/>
      <c r="V44" s="84"/>
    </row>
    <row r="45" spans="2:22" x14ac:dyDescent="0.2">
      <c r="B45" s="3" t="s">
        <v>152</v>
      </c>
      <c r="C45" s="113"/>
      <c r="D45" s="117">
        <f>D44</f>
        <v>700</v>
      </c>
      <c r="E45" s="117">
        <f>E44</f>
        <v>700</v>
      </c>
      <c r="F45" s="117"/>
      <c r="G45" s="117">
        <f>G44</f>
        <v>700</v>
      </c>
      <c r="H45" s="113"/>
      <c r="I45" s="126"/>
      <c r="J45" s="113"/>
      <c r="K45" s="113"/>
      <c r="L45" s="113"/>
      <c r="M45" s="1"/>
      <c r="N45" s="10"/>
      <c r="O45" s="84"/>
      <c r="P45" s="38"/>
      <c r="Q45" s="38"/>
      <c r="R45" s="37"/>
      <c r="S45" s="37"/>
      <c r="T45" s="37"/>
      <c r="U45" s="84"/>
      <c r="V45" s="84"/>
    </row>
    <row r="46" spans="2:22" x14ac:dyDescent="0.2">
      <c r="B46" s="4"/>
      <c r="I46" s="45"/>
      <c r="M46" s="1"/>
      <c r="N46" s="61"/>
      <c r="O46" s="84"/>
      <c r="P46" s="38"/>
      <c r="Q46" s="38"/>
      <c r="R46" s="37"/>
      <c r="S46" s="37"/>
      <c r="T46" s="37"/>
      <c r="U46" s="84"/>
      <c r="V46" s="84"/>
    </row>
    <row r="47" spans="2:22" ht="12.75" customHeight="1" x14ac:dyDescent="0.2">
      <c r="B47" s="29" t="s">
        <v>173</v>
      </c>
      <c r="C47" s="86"/>
      <c r="D47" s="128">
        <v>106</v>
      </c>
      <c r="E47" s="128">
        <v>106</v>
      </c>
      <c r="F47" s="10"/>
      <c r="G47" s="11"/>
      <c r="H47" s="10"/>
      <c r="I47" s="129"/>
      <c r="J47" s="10"/>
      <c r="K47" s="10"/>
      <c r="L47" s="10"/>
      <c r="M47" s="1"/>
      <c r="N47" s="10"/>
      <c r="O47" s="84"/>
      <c r="P47" s="173"/>
      <c r="Q47" s="173"/>
      <c r="R47" s="173"/>
      <c r="S47" s="173"/>
      <c r="T47" s="173"/>
      <c r="U47" s="84"/>
      <c r="V47" s="84"/>
    </row>
    <row r="48" spans="2:22" ht="12.75" customHeight="1" thickBot="1" x14ac:dyDescent="0.25">
      <c r="B48" s="130"/>
      <c r="C48" s="86"/>
      <c r="D48" s="131"/>
      <c r="E48" s="131"/>
      <c r="F48" s="43"/>
      <c r="G48" s="11"/>
      <c r="H48" s="10"/>
      <c r="I48" s="10"/>
      <c r="J48" s="10"/>
      <c r="K48" s="10"/>
      <c r="L48" s="10"/>
      <c r="M48" s="1"/>
      <c r="N48" s="10"/>
      <c r="O48" s="84"/>
      <c r="P48" s="173"/>
      <c r="Q48" s="173"/>
      <c r="R48" s="173"/>
      <c r="S48" s="173"/>
      <c r="T48" s="173"/>
      <c r="U48" s="84"/>
      <c r="V48" s="84"/>
    </row>
    <row r="49" spans="2:22" ht="15.75" customHeight="1" thickBot="1" x14ac:dyDescent="0.25">
      <c r="B49" s="132" t="s">
        <v>174</v>
      </c>
      <c r="C49" s="133"/>
      <c r="D49" s="134" t="s">
        <v>175</v>
      </c>
      <c r="E49" s="134" t="s">
        <v>176</v>
      </c>
      <c r="F49" s="135"/>
      <c r="G49" s="136" t="s">
        <v>177</v>
      </c>
      <c r="H49" s="137"/>
      <c r="I49" s="137"/>
      <c r="J49" s="137"/>
      <c r="K49" s="137"/>
      <c r="L49" s="137"/>
      <c r="M49" s="1"/>
      <c r="N49" s="10"/>
      <c r="O49" s="84"/>
      <c r="P49" s="173"/>
      <c r="Q49" s="173"/>
      <c r="R49" s="173"/>
      <c r="S49" s="173"/>
      <c r="T49" s="173"/>
      <c r="U49" s="84"/>
      <c r="V49" s="84"/>
    </row>
    <row r="50" spans="2:22" ht="12.75" customHeight="1" x14ac:dyDescent="0.2">
      <c r="B50" s="138" t="s">
        <v>178</v>
      </c>
      <c r="C50" s="139"/>
      <c r="D50" s="140">
        <f>+D13+D26+D38</f>
        <v>4092.05</v>
      </c>
      <c r="E50" s="140">
        <f>+E13+E26+E38</f>
        <v>3485.05</v>
      </c>
      <c r="F50" s="140"/>
      <c r="G50" s="141">
        <f>+G13+G26+G38</f>
        <v>2010.2840000000001</v>
      </c>
      <c r="H50" s="142"/>
      <c r="I50" s="142"/>
      <c r="J50" s="142"/>
      <c r="K50" s="142"/>
      <c r="L50" s="142"/>
      <c r="M50" s="1"/>
      <c r="N50" s="11"/>
      <c r="R50" s="1"/>
      <c r="S50" s="1"/>
      <c r="T50" s="1"/>
    </row>
    <row r="51" spans="2:22" ht="12.75" customHeight="1" x14ac:dyDescent="0.2">
      <c r="B51" s="143" t="s">
        <v>179</v>
      </c>
      <c r="C51" s="144"/>
      <c r="D51" s="145">
        <f>+D50+D47</f>
        <v>4198.05</v>
      </c>
      <c r="E51" s="145">
        <f>+E50+E47</f>
        <v>3591.05</v>
      </c>
      <c r="F51" s="145"/>
      <c r="G51" s="146">
        <f>+G50+G47</f>
        <v>2010.2840000000001</v>
      </c>
      <c r="H51" s="117"/>
      <c r="I51" s="117"/>
      <c r="J51" s="117"/>
      <c r="K51" s="117"/>
      <c r="L51" s="117"/>
      <c r="M51" s="1"/>
      <c r="N51" s="11"/>
      <c r="R51" s="1"/>
      <c r="S51" s="1"/>
      <c r="T51" s="1"/>
    </row>
    <row r="52" spans="2:22" ht="12.75" customHeight="1" x14ac:dyDescent="0.2">
      <c r="B52" s="143" t="s">
        <v>180</v>
      </c>
      <c r="C52" s="144"/>
      <c r="D52" s="145">
        <f>+D51+SUM(D27:D30)+SUM(D39:D39)+D45</f>
        <v>8038.35</v>
      </c>
      <c r="E52" s="145">
        <f>+E51+SUM(E27:E30)+SUM(E39:E39)+E45</f>
        <v>7431.35</v>
      </c>
      <c r="F52" s="145"/>
      <c r="G52" s="146">
        <f>+G50+SUM(G27:G30)+SUM(G39:G39)+G45</f>
        <v>5434.9340000000002</v>
      </c>
      <c r="H52" s="117"/>
      <c r="I52" s="117"/>
      <c r="J52" s="117"/>
      <c r="K52" s="117"/>
      <c r="L52" s="117"/>
      <c r="M52" s="1"/>
      <c r="N52" s="11"/>
      <c r="R52" s="1"/>
      <c r="S52" s="1"/>
      <c r="T52" s="1"/>
    </row>
    <row r="53" spans="2:22" ht="12.75" customHeight="1" x14ac:dyDescent="0.2">
      <c r="B53" s="2"/>
      <c r="C53" s="10"/>
      <c r="D53" s="44"/>
      <c r="E53" s="44"/>
      <c r="F53" s="43"/>
      <c r="G53" s="11"/>
      <c r="H53" s="10"/>
      <c r="I53" s="10"/>
      <c r="J53" s="10"/>
      <c r="K53" s="10"/>
      <c r="L53" s="10"/>
      <c r="M53" s="10"/>
      <c r="N53" s="10"/>
      <c r="R53" s="10"/>
      <c r="S53" s="10"/>
      <c r="T53" s="10"/>
    </row>
    <row r="54" spans="2:22" x14ac:dyDescent="0.2">
      <c r="B54" s="147" t="s">
        <v>181</v>
      </c>
      <c r="D54" s="41"/>
      <c r="E54" s="148"/>
      <c r="F54" s="41"/>
      <c r="G54" s="149"/>
    </row>
    <row r="55" spans="2:22" x14ac:dyDescent="0.2">
      <c r="B55" s="147" t="s">
        <v>182</v>
      </c>
      <c r="D55" s="41"/>
      <c r="E55" s="150"/>
      <c r="F55" s="41"/>
    </row>
    <row r="56" spans="2:22" x14ac:dyDescent="0.2">
      <c r="B56" s="147" t="s">
        <v>183</v>
      </c>
    </row>
    <row r="57" spans="2:22" x14ac:dyDescent="0.2">
      <c r="B57" s="147" t="s">
        <v>184</v>
      </c>
    </row>
    <row r="58" spans="2:22" x14ac:dyDescent="0.2">
      <c r="B58" s="147" t="s">
        <v>185</v>
      </c>
    </row>
    <row r="59" spans="2:22" x14ac:dyDescent="0.2">
      <c r="B59" s="147" t="s">
        <v>186</v>
      </c>
    </row>
    <row r="60" spans="2:22" x14ac:dyDescent="0.2">
      <c r="B60" s="147" t="s">
        <v>187</v>
      </c>
    </row>
    <row r="61" spans="2:22" x14ac:dyDescent="0.2">
      <c r="B61" s="151" t="s">
        <v>188</v>
      </c>
    </row>
    <row r="62" spans="2:22" x14ac:dyDescent="0.2">
      <c r="B62" s="152" t="s">
        <v>189</v>
      </c>
    </row>
    <row r="63" spans="2:22" x14ac:dyDescent="0.2">
      <c r="B63" s="152" t="s">
        <v>190</v>
      </c>
    </row>
    <row r="64" spans="2:22" x14ac:dyDescent="0.2">
      <c r="B64" s="153"/>
    </row>
    <row r="65" spans="2:15" x14ac:dyDescent="0.2">
      <c r="B65" s="154"/>
    </row>
    <row r="66" spans="2:15" x14ac:dyDescent="0.2">
      <c r="B66" s="84"/>
      <c r="C66" s="29"/>
      <c r="D66" s="29"/>
      <c r="E66" s="29"/>
      <c r="F66" s="29"/>
      <c r="G66" s="29"/>
      <c r="H66" s="29"/>
      <c r="I66" s="29"/>
      <c r="J66" s="29"/>
      <c r="K66" s="29"/>
      <c r="L66" s="61"/>
      <c r="M66" s="61"/>
      <c r="N66" s="61"/>
      <c r="O66" s="84"/>
    </row>
  </sheetData>
  <mergeCells count="30">
    <mergeCell ref="K33:K34"/>
    <mergeCell ref="L4:L5"/>
    <mergeCell ref="D15:D16"/>
    <mergeCell ref="E15:E16"/>
    <mergeCell ref="F15:F16"/>
    <mergeCell ref="G15:G16"/>
    <mergeCell ref="I15:I16"/>
    <mergeCell ref="L15:L16"/>
    <mergeCell ref="D4:D5"/>
    <mergeCell ref="E4:E5"/>
    <mergeCell ref="F4:F5"/>
    <mergeCell ref="G4:G5"/>
    <mergeCell ref="H4:H5"/>
    <mergeCell ref="I4:I5"/>
    <mergeCell ref="N42:N43"/>
    <mergeCell ref="L33:L34"/>
    <mergeCell ref="M33:M34"/>
    <mergeCell ref="N33:N34"/>
    <mergeCell ref="D42:D43"/>
    <mergeCell ref="E42:E43"/>
    <mergeCell ref="F42:F43"/>
    <mergeCell ref="G42:G43"/>
    <mergeCell ref="I42:I43"/>
    <mergeCell ref="K42:K43"/>
    <mergeCell ref="L42:L43"/>
    <mergeCell ref="D33:D34"/>
    <mergeCell ref="E33:E34"/>
    <mergeCell ref="F33:F34"/>
    <mergeCell ref="G33:G34"/>
    <mergeCell ref="I33:I34"/>
  </mergeCells>
  <conditionalFormatting sqref="C1">
    <cfRule type="expression" dxfId="249" priority="125">
      <formula>J1=0</formula>
    </cfRule>
  </conditionalFormatting>
  <conditionalFormatting sqref="M2:M39 H9 H27:J27 H20:I20 H28:I28 H23:H26 H37:I37 H36:J36 H35 H2:J8 H10:J19 H21:J22 H29:J34 H38:J40 M47:M49 G47:J49 C47:C49">
    <cfRule type="expression" dxfId="248" priority="112">
      <formula>J2=0</formula>
    </cfRule>
  </conditionalFormatting>
  <conditionalFormatting sqref="M31">
    <cfRule type="expression" dxfId="247" priority="111">
      <formula>T31=0</formula>
    </cfRule>
  </conditionalFormatting>
  <conditionalFormatting sqref="H36">
    <cfRule type="expression" dxfId="246" priority="110">
      <formula>O36=0</formula>
    </cfRule>
  </conditionalFormatting>
  <conditionalFormatting sqref="M36">
    <cfRule type="expression" dxfId="245" priority="109">
      <formula>T36=0</formula>
    </cfRule>
  </conditionalFormatting>
  <conditionalFormatting sqref="K38:K39 N38:Q39 N47:Q49 K47:K49 K12:K19 N10:Q19">
    <cfRule type="expression" dxfId="244" priority="113">
      <formula>#REF!=0</formula>
    </cfRule>
  </conditionalFormatting>
  <conditionalFormatting sqref="L2 L4:L8 L21 L29:L31 L10 L33:L34 L12:L19 L38:L39 L27 L36 L47:L49">
    <cfRule type="expression" dxfId="243" priority="114">
      <formula>R2=0</formula>
    </cfRule>
  </conditionalFormatting>
  <conditionalFormatting sqref="K2 K4:K8 K21 K33:K34 K29:K31 K10 K27 K36">
    <cfRule type="expression" dxfId="242" priority="115">
      <formula>#REF!=0</formula>
    </cfRule>
  </conditionalFormatting>
  <conditionalFormatting sqref="L3">
    <cfRule type="expression" dxfId="241" priority="107">
      <formula>R3=0</formula>
    </cfRule>
  </conditionalFormatting>
  <conditionalFormatting sqref="K3">
    <cfRule type="expression" dxfId="240" priority="108">
      <formula>#REF!=0</formula>
    </cfRule>
  </conditionalFormatting>
  <conditionalFormatting sqref="L11">
    <cfRule type="expression" dxfId="239" priority="105">
      <formula>R11=0</formula>
    </cfRule>
  </conditionalFormatting>
  <conditionalFormatting sqref="K11">
    <cfRule type="expression" dxfId="238" priority="106">
      <formula>#REF!=0</formula>
    </cfRule>
  </conditionalFormatting>
  <conditionalFormatting sqref="L22">
    <cfRule type="expression" dxfId="237" priority="103">
      <formula>R22=0</formula>
    </cfRule>
  </conditionalFormatting>
  <conditionalFormatting sqref="K22">
    <cfRule type="expression" dxfId="236" priority="104">
      <formula>#REF!=0</formula>
    </cfRule>
  </conditionalFormatting>
  <conditionalFormatting sqref="L32">
    <cfRule type="expression" dxfId="235" priority="101">
      <formula>R32=0</formula>
    </cfRule>
  </conditionalFormatting>
  <conditionalFormatting sqref="K32">
    <cfRule type="expression" dxfId="234" priority="102">
      <formula>#REF!=0</formula>
    </cfRule>
  </conditionalFormatting>
  <conditionalFormatting sqref="N2:Q8 N21:Q22 N29:Q29 N27:Q27 N31:Q32 N30 N36:Q36">
    <cfRule type="expression" dxfId="233" priority="116">
      <formula>#REF!=0</formula>
    </cfRule>
  </conditionalFormatting>
  <conditionalFormatting sqref="N23:Q25">
    <cfRule type="expression" dxfId="232" priority="117">
      <formula>P23=0</formula>
    </cfRule>
  </conditionalFormatting>
  <conditionalFormatting sqref="N26:Q26">
    <cfRule type="expression" dxfId="231" priority="100">
      <formula>T26=0</formula>
    </cfRule>
  </conditionalFormatting>
  <conditionalFormatting sqref="M40">
    <cfRule type="expression" dxfId="230" priority="96">
      <formula>T40=0</formula>
    </cfRule>
  </conditionalFormatting>
  <conditionalFormatting sqref="L40">
    <cfRule type="expression" dxfId="229" priority="94">
      <formula>R40=0</formula>
    </cfRule>
  </conditionalFormatting>
  <conditionalFormatting sqref="K40">
    <cfRule type="expression" dxfId="228" priority="95">
      <formula>#REF!=0</formula>
    </cfRule>
  </conditionalFormatting>
  <conditionalFormatting sqref="N40:Q40">
    <cfRule type="expression" dxfId="227" priority="97">
      <formula>#REF!=0</formula>
    </cfRule>
  </conditionalFormatting>
  <conditionalFormatting sqref="H41">
    <cfRule type="expression" dxfId="226" priority="93">
      <formula>#REF!=0</formula>
    </cfRule>
  </conditionalFormatting>
  <conditionalFormatting sqref="I41:L41">
    <cfRule type="expression" dxfId="225" priority="92">
      <formula>#REF!=0</formula>
    </cfRule>
  </conditionalFormatting>
  <conditionalFormatting sqref="M41 H42:Q44 H46:Q46">
    <cfRule type="expression" dxfId="224" priority="91">
      <formula>#REF!=0</formula>
    </cfRule>
  </conditionalFormatting>
  <conditionalFormatting sqref="N41:Q41">
    <cfRule type="expression" dxfId="223" priority="90">
      <formula>#REF!=0</formula>
    </cfRule>
  </conditionalFormatting>
  <conditionalFormatting sqref="B3:B46 D3:D8 D41:D43 D10:D19 D21:D25 D29 D31:D34 D27 B49 D49 D36 D38:D39">
    <cfRule type="expression" dxfId="222" priority="88">
      <formula>N3=0</formula>
    </cfRule>
  </conditionalFormatting>
  <conditionalFormatting sqref="H45:Q45">
    <cfRule type="expression" dxfId="221" priority="87">
      <formula>#REF!=0</formula>
    </cfRule>
  </conditionalFormatting>
  <conditionalFormatting sqref="F48">
    <cfRule type="expression" dxfId="220" priority="120">
      <formula>O47=0</formula>
    </cfRule>
  </conditionalFormatting>
  <conditionalFormatting sqref="N9">
    <cfRule type="expression" dxfId="219" priority="86">
      <formula>U9=0</formula>
    </cfRule>
  </conditionalFormatting>
  <conditionalFormatting sqref="O9 Q9">
    <cfRule type="expression" dxfId="218" priority="85">
      <formula>V9=0</formula>
    </cfRule>
  </conditionalFormatting>
  <conditionalFormatting sqref="J20:L20">
    <cfRule type="expression" dxfId="217" priority="84">
      <formula>Q20=0</formula>
    </cfRule>
  </conditionalFormatting>
  <conditionalFormatting sqref="N20:Q20">
    <cfRule type="expression" dxfId="216" priority="83">
      <formula>U20=0</formula>
    </cfRule>
  </conditionalFormatting>
  <conditionalFormatting sqref="J28:L28">
    <cfRule type="expression" dxfId="215" priority="82">
      <formula>Q28=0</formula>
    </cfRule>
  </conditionalFormatting>
  <conditionalFormatting sqref="N28:Q28">
    <cfRule type="expression" dxfId="214" priority="81">
      <formula>U28=0</formula>
    </cfRule>
  </conditionalFormatting>
  <conditionalFormatting sqref="O30:Q30">
    <cfRule type="expression" dxfId="213" priority="80">
      <formula>#REF!=0</formula>
    </cfRule>
  </conditionalFormatting>
  <conditionalFormatting sqref="J37:L37">
    <cfRule type="expression" dxfId="212" priority="79">
      <formula>Q37=0</formula>
    </cfRule>
  </conditionalFormatting>
  <conditionalFormatting sqref="N37:Q37">
    <cfRule type="expression" dxfId="211" priority="78">
      <formula>U37=0</formula>
    </cfRule>
  </conditionalFormatting>
  <conditionalFormatting sqref="N9:Q9">
    <cfRule type="expression" dxfId="210" priority="77">
      <formula>U9=0</formula>
    </cfRule>
  </conditionalFormatting>
  <conditionalFormatting sqref="I9:L9">
    <cfRule type="expression" dxfId="209" priority="76">
      <formula>P9=0</formula>
    </cfRule>
  </conditionalFormatting>
  <conditionalFormatting sqref="I26:L26">
    <cfRule type="expression" dxfId="208" priority="75">
      <formula>P26=0</formula>
    </cfRule>
  </conditionalFormatting>
  <conditionalFormatting sqref="I23:J25">
    <cfRule type="expression" dxfId="207" priority="72">
      <formula>P23=0</formula>
    </cfRule>
  </conditionalFormatting>
  <conditionalFormatting sqref="K23:K25">
    <cfRule type="expression" dxfId="206" priority="73">
      <formula>#REF!=0</formula>
    </cfRule>
  </conditionalFormatting>
  <conditionalFormatting sqref="L23:L25">
    <cfRule type="expression" dxfId="205" priority="74">
      <formula>R23=0</formula>
    </cfRule>
  </conditionalFormatting>
  <conditionalFormatting sqref="N35:Q35">
    <cfRule type="expression" dxfId="204" priority="71">
      <formula>U35=0</formula>
    </cfRule>
  </conditionalFormatting>
  <conditionalFormatting sqref="I35:L35">
    <cfRule type="expression" dxfId="203" priority="70">
      <formula>P35=0</formula>
    </cfRule>
  </conditionalFormatting>
  <conditionalFormatting sqref="N33:Q34">
    <cfRule type="expression" dxfId="202" priority="69">
      <formula>#REF!=0</formula>
    </cfRule>
  </conditionalFormatting>
  <conditionalFormatting sqref="G2:G8 G10:G19 G27:G34 G36:G40 G21:G22">
    <cfRule type="expression" dxfId="201" priority="68">
      <formula>N2=0</formula>
    </cfRule>
  </conditionalFormatting>
  <conditionalFormatting sqref="G41">
    <cfRule type="expression" dxfId="200" priority="67">
      <formula>#REF!=0</formula>
    </cfRule>
  </conditionalFormatting>
  <conditionalFormatting sqref="G42:G44 G46">
    <cfRule type="expression" dxfId="199" priority="66">
      <formula>#REF!=0</formula>
    </cfRule>
  </conditionalFormatting>
  <conditionalFormatting sqref="G45">
    <cfRule type="expression" dxfId="198" priority="65">
      <formula>#REF!=0</formula>
    </cfRule>
  </conditionalFormatting>
  <conditionalFormatting sqref="G9">
    <cfRule type="expression" dxfId="197" priority="64">
      <formula>N9=0</formula>
    </cfRule>
  </conditionalFormatting>
  <conditionalFormatting sqref="G26">
    <cfRule type="expression" dxfId="196" priority="63">
      <formula>N26=0</formula>
    </cfRule>
  </conditionalFormatting>
  <conditionalFormatting sqref="G23:G25">
    <cfRule type="expression" dxfId="195" priority="62">
      <formula>N23=0</formula>
    </cfRule>
  </conditionalFormatting>
  <conditionalFormatting sqref="G35">
    <cfRule type="expression" dxfId="194" priority="61">
      <formula>N35=0</formula>
    </cfRule>
  </conditionalFormatting>
  <conditionalFormatting sqref="F2">
    <cfRule type="expression" dxfId="193" priority="60">
      <formula>M2=0</formula>
    </cfRule>
  </conditionalFormatting>
  <conditionalFormatting sqref="F40">
    <cfRule type="expression" dxfId="192" priority="54">
      <formula>M40=0</formula>
    </cfRule>
  </conditionalFormatting>
  <conditionalFormatting sqref="F4:F8 F10:F22 F27 F36 F29 F31:F34 F38:F39">
    <cfRule type="expression" dxfId="191" priority="59">
      <formula>M4=0</formula>
    </cfRule>
  </conditionalFormatting>
  <conditionalFormatting sqref="F41">
    <cfRule type="expression" dxfId="190" priority="58">
      <formula>#REF!=0</formula>
    </cfRule>
  </conditionalFormatting>
  <conditionalFormatting sqref="F42:F44 F46">
    <cfRule type="expression" dxfId="189" priority="57">
      <formula>#REF!=0</formula>
    </cfRule>
  </conditionalFormatting>
  <conditionalFormatting sqref="F45">
    <cfRule type="expression" dxfId="188" priority="56">
      <formula>#REF!=0</formula>
    </cfRule>
  </conditionalFormatting>
  <conditionalFormatting sqref="F23:F25">
    <cfRule type="expression" dxfId="187" priority="55">
      <formula>M23=0</formula>
    </cfRule>
  </conditionalFormatting>
  <conditionalFormatting sqref="F9">
    <cfRule type="expression" dxfId="186" priority="53">
      <formula>M9=0</formula>
    </cfRule>
  </conditionalFormatting>
  <conditionalFormatting sqref="F26">
    <cfRule type="expression" dxfId="185" priority="52">
      <formula>M26=0</formula>
    </cfRule>
  </conditionalFormatting>
  <conditionalFormatting sqref="F28">
    <cfRule type="expression" dxfId="184" priority="51">
      <formula>M28=0</formula>
    </cfRule>
  </conditionalFormatting>
  <conditionalFormatting sqref="F30">
    <cfRule type="expression" dxfId="183" priority="50">
      <formula>M30=0</formula>
    </cfRule>
  </conditionalFormatting>
  <conditionalFormatting sqref="G20">
    <cfRule type="expression" dxfId="182" priority="49">
      <formula>N20=0</formula>
    </cfRule>
  </conditionalFormatting>
  <conditionalFormatting sqref="F35">
    <cfRule type="expression" dxfId="181" priority="48">
      <formula>M35=0</formula>
    </cfRule>
  </conditionalFormatting>
  <conditionalFormatting sqref="F37">
    <cfRule type="expression" dxfId="180" priority="47">
      <formula>M37=0</formula>
    </cfRule>
  </conditionalFormatting>
  <conditionalFormatting sqref="F3 F49">
    <cfRule type="expression" dxfId="179" priority="121">
      <formula>O3=0</formula>
    </cfRule>
  </conditionalFormatting>
  <conditionalFormatting sqref="E48">
    <cfRule type="expression" dxfId="178" priority="122">
      <formula>O47=0</formula>
    </cfRule>
  </conditionalFormatting>
  <conditionalFormatting sqref="E2">
    <cfRule type="expression" dxfId="177" priority="46">
      <formula>L2=0</formula>
    </cfRule>
  </conditionalFormatting>
  <conditionalFormatting sqref="E40">
    <cfRule type="expression" dxfId="176" priority="45">
      <formula>L40=0</formula>
    </cfRule>
  </conditionalFormatting>
  <conditionalFormatting sqref="E44">
    <cfRule type="expression" dxfId="175" priority="44">
      <formula>#REF!=0</formula>
    </cfRule>
  </conditionalFormatting>
  <conditionalFormatting sqref="E45">
    <cfRule type="expression" dxfId="174" priority="43">
      <formula>#REF!=0</formula>
    </cfRule>
  </conditionalFormatting>
  <conditionalFormatting sqref="E46">
    <cfRule type="expression" dxfId="173" priority="42">
      <formula>#REF!=0</formula>
    </cfRule>
  </conditionalFormatting>
  <conditionalFormatting sqref="E28">
    <cfRule type="expression" dxfId="172" priority="41">
      <formula>L28=0</formula>
    </cfRule>
  </conditionalFormatting>
  <conditionalFormatting sqref="E9">
    <cfRule type="expression" dxfId="171" priority="40">
      <formula>L9=0</formula>
    </cfRule>
  </conditionalFormatting>
  <conditionalFormatting sqref="E20">
    <cfRule type="expression" dxfId="170" priority="39">
      <formula>L20=0</formula>
    </cfRule>
  </conditionalFormatting>
  <conditionalFormatting sqref="E30">
    <cfRule type="expression" dxfId="169" priority="38">
      <formula>L30=0</formula>
    </cfRule>
  </conditionalFormatting>
  <conditionalFormatting sqref="E37">
    <cfRule type="expression" dxfId="168" priority="37">
      <formula>L37=0</formula>
    </cfRule>
  </conditionalFormatting>
  <conditionalFormatting sqref="E35">
    <cfRule type="expression" dxfId="167" priority="36">
      <formula>L35=0</formula>
    </cfRule>
  </conditionalFormatting>
  <conditionalFormatting sqref="E3:E8 E41:E43 E29 E10:E19 E21:E25 E31:E34 E38:E39 E36 E49 E27">
    <cfRule type="expression" dxfId="166" priority="123">
      <formula>O3=0</formula>
    </cfRule>
  </conditionalFormatting>
  <conditionalFormatting sqref="B48 D48">
    <cfRule type="expression" dxfId="165" priority="124">
      <formula>N47=0</formula>
    </cfRule>
  </conditionalFormatting>
  <conditionalFormatting sqref="D2">
    <cfRule type="expression" dxfId="164" priority="35">
      <formula>K2=0</formula>
    </cfRule>
  </conditionalFormatting>
  <conditionalFormatting sqref="C2:C8 C10:C11 C13:C19 C24:C25 C21:C22 C38:C39 C31">
    <cfRule type="expression" dxfId="163" priority="34">
      <formula>J2=0</formula>
    </cfRule>
  </conditionalFormatting>
  <conditionalFormatting sqref="C41">
    <cfRule type="expression" dxfId="162" priority="32">
      <formula>#REF!=0</formula>
    </cfRule>
  </conditionalFormatting>
  <conditionalFormatting sqref="C42:C44 C46">
    <cfRule type="expression" dxfId="161" priority="31">
      <formula>#REF!=0</formula>
    </cfRule>
  </conditionalFormatting>
  <conditionalFormatting sqref="C45">
    <cfRule type="expression" dxfId="160" priority="30">
      <formula>#REF!=0</formula>
    </cfRule>
  </conditionalFormatting>
  <conditionalFormatting sqref="C40:D40">
    <cfRule type="expression" dxfId="159" priority="29">
      <formula>J40=0</formula>
    </cfRule>
  </conditionalFormatting>
  <conditionalFormatting sqref="D44:D46">
    <cfRule type="expression" dxfId="158" priority="28">
      <formula>#REF!=0</formula>
    </cfRule>
  </conditionalFormatting>
  <conditionalFormatting sqref="D9">
    <cfRule type="expression" dxfId="157" priority="27">
      <formula>K9=0</formula>
    </cfRule>
  </conditionalFormatting>
  <conditionalFormatting sqref="D20">
    <cfRule type="expression" dxfId="156" priority="26">
      <formula>K20=0</formula>
    </cfRule>
  </conditionalFormatting>
  <conditionalFormatting sqref="D28">
    <cfRule type="expression" dxfId="155" priority="25">
      <formula>K28=0</formula>
    </cfRule>
  </conditionalFormatting>
  <conditionalFormatting sqref="D30">
    <cfRule type="expression" dxfId="154" priority="24">
      <formula>K30=0</formula>
    </cfRule>
  </conditionalFormatting>
  <conditionalFormatting sqref="D26">
    <cfRule type="expression" dxfId="153" priority="23">
      <formula>K26=0</formula>
    </cfRule>
  </conditionalFormatting>
  <conditionalFormatting sqref="E26">
    <cfRule type="expression" dxfId="152" priority="22">
      <formula>L26=0</formula>
    </cfRule>
  </conditionalFormatting>
  <conditionalFormatting sqref="D35">
    <cfRule type="expression" dxfId="151" priority="21">
      <formula>K35=0</formula>
    </cfRule>
  </conditionalFormatting>
  <conditionalFormatting sqref="D37">
    <cfRule type="expression" dxfId="150" priority="20">
      <formula>K37=0</formula>
    </cfRule>
  </conditionalFormatting>
  <conditionalFormatting sqref="R2:T39 R47:T49">
    <cfRule type="expression" dxfId="149" priority="19">
      <formula>Y2=0</formula>
    </cfRule>
  </conditionalFormatting>
  <conditionalFormatting sqref="R31:T31">
    <cfRule type="expression" dxfId="148" priority="18">
      <formula>Y31=0</formula>
    </cfRule>
  </conditionalFormatting>
  <conditionalFormatting sqref="R36:T36">
    <cfRule type="expression" dxfId="147" priority="17">
      <formula>Y36=0</formula>
    </cfRule>
  </conditionalFormatting>
  <conditionalFormatting sqref="R40:T40">
    <cfRule type="expression" dxfId="146" priority="16">
      <formula>Y40=0</formula>
    </cfRule>
  </conditionalFormatting>
  <conditionalFormatting sqref="R41:T44 R46:T46">
    <cfRule type="expression" dxfId="145" priority="15">
      <formula>#REF!=0</formula>
    </cfRule>
  </conditionalFormatting>
  <conditionalFormatting sqref="R45:T45">
    <cfRule type="expression" dxfId="144" priority="14">
      <formula>#REF!=0</formula>
    </cfRule>
  </conditionalFormatting>
  <conditionalFormatting sqref="C9">
    <cfRule type="expression" dxfId="143" priority="13">
      <formula>J9=0</formula>
    </cfRule>
  </conditionalFormatting>
  <conditionalFormatting sqref="C12">
    <cfRule type="expression" dxfId="142" priority="11">
      <formula>J12=0</formula>
    </cfRule>
  </conditionalFormatting>
  <conditionalFormatting sqref="C23">
    <cfRule type="expression" dxfId="141" priority="10">
      <formula>J23=0</formula>
    </cfRule>
  </conditionalFormatting>
  <conditionalFormatting sqref="C20">
    <cfRule type="expression" dxfId="140" priority="9">
      <formula>J20=0</formula>
    </cfRule>
  </conditionalFormatting>
  <conditionalFormatting sqref="C34:C37">
    <cfRule type="expression" dxfId="139" priority="7">
      <formula>J34=0</formula>
    </cfRule>
  </conditionalFormatting>
  <conditionalFormatting sqref="C36">
    <cfRule type="expression" dxfId="138" priority="6">
      <formula>J36=0</formula>
    </cfRule>
  </conditionalFormatting>
  <conditionalFormatting sqref="C32">
    <cfRule type="expression" dxfId="137" priority="5">
      <formula>J32=0</formula>
    </cfRule>
  </conditionalFormatting>
  <conditionalFormatting sqref="C33">
    <cfRule type="expression" dxfId="136" priority="3">
      <formula>J33=0</formula>
    </cfRule>
  </conditionalFormatting>
  <conditionalFormatting sqref="C26:C30">
    <cfRule type="expression" dxfId="135" priority="2">
      <formula>J26=0</formula>
    </cfRule>
  </conditionalFormatting>
  <conditionalFormatting sqref="B2">
    <cfRule type="expression" dxfId="3" priority="1">
      <formula>N2=0</formula>
    </cfRule>
  </conditionalFormatting>
  <pageMargins left="0.25" right="0.25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zoomScale="80" zoomScaleNormal="80" workbookViewId="0">
      <selection activeCell="B2" sqref="B2"/>
    </sheetView>
  </sheetViews>
  <sheetFormatPr defaultRowHeight="12.75" x14ac:dyDescent="0.2"/>
  <cols>
    <col min="2" max="2" width="44.42578125" customWidth="1"/>
    <col min="3" max="3" width="9.7109375" customWidth="1"/>
    <col min="4" max="5" width="9.85546875" customWidth="1"/>
    <col min="6" max="20" width="9.7109375" customWidth="1"/>
  </cols>
  <sheetData>
    <row r="1" spans="1:2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18" x14ac:dyDescent="0.25">
      <c r="A2" s="1"/>
      <c r="B2" s="6" t="s">
        <v>4</v>
      </c>
      <c r="C2" s="30" t="s">
        <v>89</v>
      </c>
      <c r="D2" s="5" t="s">
        <v>88</v>
      </c>
      <c r="E2" s="5" t="s">
        <v>82</v>
      </c>
      <c r="F2" s="5" t="s">
        <v>80</v>
      </c>
      <c r="G2" s="5" t="s">
        <v>43</v>
      </c>
      <c r="H2" s="30" t="s">
        <v>15</v>
      </c>
      <c r="I2" s="5" t="s">
        <v>16</v>
      </c>
      <c r="J2" s="5" t="s">
        <v>17</v>
      </c>
      <c r="K2" s="5" t="s">
        <v>18</v>
      </c>
      <c r="L2" s="5" t="s">
        <v>19</v>
      </c>
      <c r="M2" s="30" t="s">
        <v>20</v>
      </c>
      <c r="N2" s="5" t="s">
        <v>21</v>
      </c>
      <c r="O2" s="5" t="s">
        <v>22</v>
      </c>
      <c r="P2" s="5" t="s">
        <v>23</v>
      </c>
      <c r="Q2" s="5" t="s">
        <v>24</v>
      </c>
      <c r="R2" s="30" t="s">
        <v>25</v>
      </c>
      <c r="S2" s="30" t="s">
        <v>26</v>
      </c>
      <c r="T2" s="30" t="s">
        <v>27</v>
      </c>
    </row>
    <row r="3" spans="1:23" ht="12.75" customHeight="1" thickBot="1" x14ac:dyDescent="0.25">
      <c r="A3" s="1"/>
      <c r="B3" s="28" t="s">
        <v>36</v>
      </c>
      <c r="C3" s="13"/>
      <c r="D3" s="28"/>
      <c r="E3" s="28"/>
      <c r="F3" s="28"/>
      <c r="G3" s="8"/>
      <c r="H3" s="13"/>
      <c r="I3" s="8"/>
      <c r="J3" s="8"/>
      <c r="K3" s="8"/>
      <c r="L3" s="8"/>
      <c r="M3" s="13"/>
      <c r="N3" s="8"/>
      <c r="O3" s="8"/>
      <c r="P3" s="8"/>
      <c r="Q3" s="8"/>
      <c r="R3" s="13"/>
      <c r="S3" s="13"/>
      <c r="T3" s="13"/>
      <c r="V3" s="62"/>
      <c r="W3" s="62"/>
    </row>
    <row r="4" spans="1:23" x14ac:dyDescent="0.2">
      <c r="A4" s="1"/>
      <c r="B4" s="7" t="s">
        <v>0</v>
      </c>
      <c r="C4" s="78">
        <v>839</v>
      </c>
      <c r="D4" s="69">
        <v>294</v>
      </c>
      <c r="E4" s="69">
        <v>158</v>
      </c>
      <c r="F4" s="4">
        <v>176</v>
      </c>
      <c r="G4" s="4">
        <v>211</v>
      </c>
      <c r="H4" s="12">
        <v>797</v>
      </c>
      <c r="I4" s="4">
        <v>189</v>
      </c>
      <c r="J4" s="21">
        <v>210</v>
      </c>
      <c r="K4" s="21">
        <v>227</v>
      </c>
      <c r="L4" s="21">
        <v>171</v>
      </c>
      <c r="M4" s="18">
        <v>908</v>
      </c>
      <c r="N4" s="17">
        <v>287</v>
      </c>
      <c r="O4" s="17">
        <v>160</v>
      </c>
      <c r="P4" s="17">
        <v>132</v>
      </c>
      <c r="Q4" s="17">
        <v>329</v>
      </c>
      <c r="R4" s="18">
        <v>593</v>
      </c>
      <c r="S4" s="18">
        <v>16</v>
      </c>
      <c r="T4" s="18">
        <v>0</v>
      </c>
    </row>
    <row r="5" spans="1:23" x14ac:dyDescent="0.2">
      <c r="A5" s="1"/>
      <c r="B5" s="7" t="s">
        <v>1</v>
      </c>
      <c r="C5" s="78">
        <v>235</v>
      </c>
      <c r="D5" s="69">
        <v>66</v>
      </c>
      <c r="E5" s="69">
        <v>51</v>
      </c>
      <c r="F5" s="4">
        <v>46</v>
      </c>
      <c r="G5" s="4">
        <v>72</v>
      </c>
      <c r="H5" s="12">
        <v>246</v>
      </c>
      <c r="I5" s="4">
        <v>63</v>
      </c>
      <c r="J5" s="21">
        <v>50</v>
      </c>
      <c r="K5" s="21">
        <v>58</v>
      </c>
      <c r="L5" s="21">
        <v>75</v>
      </c>
      <c r="M5" s="18">
        <v>264</v>
      </c>
      <c r="N5" s="17">
        <v>73</v>
      </c>
      <c r="O5" s="17">
        <v>51</v>
      </c>
      <c r="P5" s="17">
        <v>65</v>
      </c>
      <c r="Q5" s="17">
        <v>75</v>
      </c>
      <c r="R5" s="18">
        <v>239</v>
      </c>
      <c r="S5" s="18">
        <v>264</v>
      </c>
      <c r="T5" s="18">
        <v>268</v>
      </c>
    </row>
    <row r="6" spans="1:23" x14ac:dyDescent="0.2">
      <c r="A6" s="1"/>
      <c r="B6" s="7" t="s">
        <v>2</v>
      </c>
      <c r="C6" s="78">
        <v>847</v>
      </c>
      <c r="D6" s="69">
        <v>260</v>
      </c>
      <c r="E6" s="69">
        <v>177</v>
      </c>
      <c r="F6" s="4">
        <v>216</v>
      </c>
      <c r="G6" s="4">
        <v>194</v>
      </c>
      <c r="H6" s="12">
        <v>769</v>
      </c>
      <c r="I6" s="4">
        <v>68</v>
      </c>
      <c r="J6" s="21">
        <v>192</v>
      </c>
      <c r="K6" s="21">
        <v>237</v>
      </c>
      <c r="L6" s="21">
        <v>272</v>
      </c>
      <c r="M6" s="18">
        <v>950</v>
      </c>
      <c r="N6" s="17">
        <v>280</v>
      </c>
      <c r="O6" s="17">
        <v>173</v>
      </c>
      <c r="P6" s="17">
        <v>157</v>
      </c>
      <c r="Q6" s="17">
        <v>340</v>
      </c>
      <c r="R6" s="18">
        <v>886</v>
      </c>
      <c r="S6" s="18">
        <v>956</v>
      </c>
      <c r="T6" s="18">
        <v>911</v>
      </c>
    </row>
    <row r="7" spans="1:23" x14ac:dyDescent="0.2">
      <c r="A7" s="1"/>
      <c r="B7" s="7" t="s">
        <v>3</v>
      </c>
      <c r="C7" s="78">
        <v>253</v>
      </c>
      <c r="D7" s="69">
        <v>76</v>
      </c>
      <c r="E7" s="69">
        <v>45</v>
      </c>
      <c r="F7" s="4">
        <v>57</v>
      </c>
      <c r="G7" s="4">
        <v>75</v>
      </c>
      <c r="H7" s="12">
        <v>288</v>
      </c>
      <c r="I7" s="4">
        <v>82</v>
      </c>
      <c r="J7" s="21">
        <v>66</v>
      </c>
      <c r="K7" s="21">
        <v>47</v>
      </c>
      <c r="L7" s="21">
        <v>93</v>
      </c>
      <c r="M7" s="18">
        <v>293</v>
      </c>
      <c r="N7" s="17">
        <v>83</v>
      </c>
      <c r="O7" s="17">
        <v>59</v>
      </c>
      <c r="P7" s="17">
        <v>50</v>
      </c>
      <c r="Q7" s="17">
        <v>101</v>
      </c>
      <c r="R7" s="18">
        <v>261</v>
      </c>
      <c r="S7" s="18">
        <v>288</v>
      </c>
      <c r="T7" s="18">
        <v>300</v>
      </c>
    </row>
    <row r="8" spans="1:23" x14ac:dyDescent="0.2">
      <c r="A8" s="1"/>
      <c r="B8" s="7" t="s">
        <v>39</v>
      </c>
      <c r="C8" s="78">
        <v>68</v>
      </c>
      <c r="D8" s="69">
        <v>24</v>
      </c>
      <c r="E8" s="69">
        <v>11</v>
      </c>
      <c r="F8" s="4">
        <v>14</v>
      </c>
      <c r="G8" s="41">
        <v>19</v>
      </c>
      <c r="H8" s="12">
        <v>80</v>
      </c>
      <c r="I8" s="4">
        <v>21</v>
      </c>
      <c r="J8" s="21">
        <v>19</v>
      </c>
      <c r="K8" s="21">
        <v>18</v>
      </c>
      <c r="L8" s="21">
        <v>22</v>
      </c>
      <c r="M8" s="18">
        <v>84</v>
      </c>
      <c r="N8" s="17">
        <v>27</v>
      </c>
      <c r="O8" s="17">
        <v>15</v>
      </c>
      <c r="P8" s="17">
        <v>11</v>
      </c>
      <c r="Q8" s="17">
        <v>31</v>
      </c>
      <c r="R8" s="18">
        <v>67</v>
      </c>
      <c r="S8" s="18">
        <v>74</v>
      </c>
      <c r="T8" s="18">
        <v>63</v>
      </c>
    </row>
    <row r="9" spans="1:23" x14ac:dyDescent="0.2">
      <c r="A9" s="1"/>
      <c r="B9" s="3" t="s">
        <v>14</v>
      </c>
      <c r="C9" s="15">
        <v>2242</v>
      </c>
      <c r="D9" s="70">
        <f>+SUM(D4:D8)</f>
        <v>720</v>
      </c>
      <c r="E9" s="70">
        <f>+SUM(E4:E8)</f>
        <v>442</v>
      </c>
      <c r="F9" s="19">
        <f>+SUM(F4:F8)</f>
        <v>509</v>
      </c>
      <c r="G9" s="19">
        <v>571</v>
      </c>
      <c r="H9" s="15">
        <f>+SUM(H4:H8)</f>
        <v>2180</v>
      </c>
      <c r="I9" s="19">
        <f>+SUM(I4:I8)</f>
        <v>423</v>
      </c>
      <c r="J9" s="19">
        <f t="shared" ref="J9:T9" si="0">+SUM(J4:J8)</f>
        <v>537</v>
      </c>
      <c r="K9" s="19">
        <f t="shared" si="0"/>
        <v>587</v>
      </c>
      <c r="L9" s="19">
        <f t="shared" si="0"/>
        <v>633</v>
      </c>
      <c r="M9" s="15">
        <f>+SUM(M4:M8)</f>
        <v>2499</v>
      </c>
      <c r="N9" s="19">
        <f t="shared" si="0"/>
        <v>750</v>
      </c>
      <c r="O9" s="19">
        <f t="shared" si="0"/>
        <v>458</v>
      </c>
      <c r="P9" s="19">
        <f t="shared" si="0"/>
        <v>415</v>
      </c>
      <c r="Q9" s="19">
        <f t="shared" si="0"/>
        <v>876</v>
      </c>
      <c r="R9" s="15">
        <f t="shared" si="0"/>
        <v>2046</v>
      </c>
      <c r="S9" s="15">
        <f t="shared" si="0"/>
        <v>1598</v>
      </c>
      <c r="T9" s="15">
        <f t="shared" si="0"/>
        <v>1542</v>
      </c>
    </row>
    <row r="10" spans="1:23" x14ac:dyDescent="0.2">
      <c r="A10" s="1"/>
      <c r="B10" s="2"/>
      <c r="C10" s="78"/>
      <c r="D10" s="71"/>
      <c r="E10" s="71"/>
      <c r="F10" s="4"/>
      <c r="G10" s="4"/>
      <c r="H10" s="12"/>
      <c r="I10" s="4"/>
      <c r="J10" s="21"/>
      <c r="K10" s="21"/>
      <c r="L10" s="21"/>
      <c r="M10" s="12"/>
      <c r="N10" s="4"/>
      <c r="O10" s="4"/>
      <c r="P10" s="4"/>
      <c r="Q10" s="4"/>
      <c r="R10" s="12"/>
      <c r="S10" s="12"/>
      <c r="T10" s="12"/>
    </row>
    <row r="11" spans="1:23" ht="12.75" customHeight="1" thickBot="1" x14ac:dyDescent="0.25">
      <c r="A11" s="1"/>
      <c r="B11" s="28" t="s">
        <v>37</v>
      </c>
      <c r="C11" s="82"/>
      <c r="D11" s="72"/>
      <c r="E11" s="72"/>
      <c r="F11" s="8"/>
      <c r="G11" s="8"/>
      <c r="H11" s="13"/>
      <c r="I11" s="8"/>
      <c r="J11" s="8"/>
      <c r="K11" s="8"/>
      <c r="L11" s="8"/>
      <c r="M11" s="13"/>
      <c r="N11" s="8"/>
      <c r="O11" s="8"/>
      <c r="P11" s="8"/>
      <c r="Q11" s="8"/>
      <c r="R11" s="13"/>
      <c r="S11" s="13"/>
      <c r="T11" s="13"/>
    </row>
    <row r="12" spans="1:23" x14ac:dyDescent="0.2">
      <c r="A12" s="1"/>
      <c r="B12" s="7" t="s">
        <v>42</v>
      </c>
      <c r="C12" s="83">
        <v>280</v>
      </c>
      <c r="D12" s="69">
        <v>76</v>
      </c>
      <c r="E12" s="73">
        <v>67</v>
      </c>
      <c r="F12" s="33">
        <v>46</v>
      </c>
      <c r="G12" s="33">
        <v>91</v>
      </c>
      <c r="H12" s="32">
        <v>307</v>
      </c>
      <c r="I12" s="33">
        <v>87</v>
      </c>
      <c r="J12" s="33">
        <v>57</v>
      </c>
      <c r="K12" s="33">
        <v>68</v>
      </c>
      <c r="L12" s="33">
        <v>95</v>
      </c>
      <c r="M12" s="32">
        <v>0</v>
      </c>
      <c r="N12" s="33">
        <v>0</v>
      </c>
      <c r="O12" s="33">
        <v>0</v>
      </c>
      <c r="P12" s="33">
        <v>0</v>
      </c>
      <c r="Q12" s="33">
        <v>0</v>
      </c>
      <c r="R12" s="32">
        <v>0</v>
      </c>
      <c r="S12" s="32">
        <v>149</v>
      </c>
      <c r="T12" s="32">
        <v>160</v>
      </c>
      <c r="W12" s="63"/>
    </row>
    <row r="13" spans="1:23" x14ac:dyDescent="0.2">
      <c r="A13" s="1"/>
      <c r="B13" s="7" t="s">
        <v>7</v>
      </c>
      <c r="C13" s="78">
        <v>264</v>
      </c>
      <c r="D13" s="69">
        <v>75</v>
      </c>
      <c r="E13" s="73">
        <v>63</v>
      </c>
      <c r="F13" s="33">
        <v>38</v>
      </c>
      <c r="G13" s="33">
        <v>88</v>
      </c>
      <c r="H13" s="32">
        <v>325</v>
      </c>
      <c r="I13" s="33">
        <v>102</v>
      </c>
      <c r="J13" s="33">
        <v>54</v>
      </c>
      <c r="K13" s="33">
        <v>71</v>
      </c>
      <c r="L13" s="33">
        <v>98</v>
      </c>
      <c r="M13" s="32">
        <v>293</v>
      </c>
      <c r="N13" s="33">
        <v>95</v>
      </c>
      <c r="O13" s="33">
        <v>48</v>
      </c>
      <c r="P13" s="33">
        <v>46</v>
      </c>
      <c r="Q13" s="33">
        <v>104</v>
      </c>
      <c r="R13" s="32">
        <v>294</v>
      </c>
      <c r="S13" s="32">
        <v>257</v>
      </c>
      <c r="T13" s="32">
        <v>293</v>
      </c>
      <c r="W13" s="63"/>
    </row>
    <row r="14" spans="1:23" x14ac:dyDescent="0.2">
      <c r="A14" s="1"/>
      <c r="B14" s="7" t="s">
        <v>11</v>
      </c>
      <c r="C14" s="78">
        <v>269</v>
      </c>
      <c r="D14" s="69">
        <v>70</v>
      </c>
      <c r="E14" s="73">
        <v>50</v>
      </c>
      <c r="F14" s="16">
        <v>51</v>
      </c>
      <c r="G14" s="65">
        <v>98</v>
      </c>
      <c r="H14" s="24">
        <v>291</v>
      </c>
      <c r="I14" s="16">
        <v>94</v>
      </c>
      <c r="J14" s="16">
        <v>50</v>
      </c>
      <c r="K14" s="16">
        <v>62</v>
      </c>
      <c r="L14" s="16">
        <v>85</v>
      </c>
      <c r="M14" s="24">
        <v>255</v>
      </c>
      <c r="N14" s="21">
        <v>80</v>
      </c>
      <c r="O14" s="16">
        <v>38</v>
      </c>
      <c r="P14" s="21">
        <v>41</v>
      </c>
      <c r="Q14" s="21">
        <v>96</v>
      </c>
      <c r="R14" s="24">
        <v>271</v>
      </c>
      <c r="S14" s="24">
        <v>262</v>
      </c>
      <c r="T14" s="24">
        <v>493</v>
      </c>
      <c r="W14" s="63"/>
    </row>
    <row r="15" spans="1:23" x14ac:dyDescent="0.2">
      <c r="A15" s="1"/>
      <c r="B15" s="7" t="s">
        <v>8</v>
      </c>
      <c r="C15" s="78">
        <v>35</v>
      </c>
      <c r="D15" s="69">
        <v>9</v>
      </c>
      <c r="E15" s="73">
        <v>7</v>
      </c>
      <c r="F15" s="16">
        <v>6</v>
      </c>
      <c r="G15" s="16">
        <v>13</v>
      </c>
      <c r="H15" s="24">
        <v>39</v>
      </c>
      <c r="I15" s="16">
        <v>13</v>
      </c>
      <c r="J15" s="16">
        <v>7</v>
      </c>
      <c r="K15" s="16">
        <v>8</v>
      </c>
      <c r="L15" s="16">
        <v>11</v>
      </c>
      <c r="M15" s="24">
        <v>28</v>
      </c>
      <c r="N15" s="21">
        <v>6</v>
      </c>
      <c r="O15" s="16">
        <v>4</v>
      </c>
      <c r="P15" s="21">
        <v>5</v>
      </c>
      <c r="Q15" s="21">
        <v>13</v>
      </c>
      <c r="R15" s="24">
        <v>15</v>
      </c>
      <c r="S15" s="24">
        <v>0</v>
      </c>
      <c r="T15" s="24">
        <v>0</v>
      </c>
      <c r="W15" s="63"/>
    </row>
    <row r="16" spans="1:23" x14ac:dyDescent="0.2">
      <c r="A16" s="1"/>
      <c r="B16" s="7" t="s">
        <v>9</v>
      </c>
      <c r="C16" s="78">
        <v>567</v>
      </c>
      <c r="D16" s="69">
        <v>154</v>
      </c>
      <c r="E16" s="73">
        <v>103</v>
      </c>
      <c r="F16" s="16">
        <v>105</v>
      </c>
      <c r="G16" s="16">
        <v>205</v>
      </c>
      <c r="H16" s="24">
        <v>610</v>
      </c>
      <c r="I16" s="16">
        <v>205</v>
      </c>
      <c r="J16" s="16">
        <v>104</v>
      </c>
      <c r="K16" s="16">
        <v>126</v>
      </c>
      <c r="L16" s="16">
        <v>175</v>
      </c>
      <c r="M16" s="24">
        <v>745</v>
      </c>
      <c r="N16" s="21">
        <v>176</v>
      </c>
      <c r="O16" s="16">
        <v>85</v>
      </c>
      <c r="P16" s="21">
        <v>92</v>
      </c>
      <c r="Q16" s="21">
        <v>392</v>
      </c>
      <c r="R16" s="24">
        <v>1003</v>
      </c>
      <c r="S16" s="24">
        <v>65</v>
      </c>
      <c r="T16" s="24">
        <v>0</v>
      </c>
      <c r="W16" s="63"/>
    </row>
    <row r="17" spans="1:23" x14ac:dyDescent="0.2">
      <c r="A17" s="1"/>
      <c r="B17" s="7" t="s">
        <v>10</v>
      </c>
      <c r="C17" s="78">
        <v>567</v>
      </c>
      <c r="D17" s="69">
        <v>188</v>
      </c>
      <c r="E17" s="73">
        <v>157</v>
      </c>
      <c r="F17" s="16">
        <v>121</v>
      </c>
      <c r="G17" s="16">
        <v>101</v>
      </c>
      <c r="H17" s="24">
        <v>707</v>
      </c>
      <c r="I17" s="16">
        <v>169</v>
      </c>
      <c r="J17" s="16">
        <v>144</v>
      </c>
      <c r="K17" s="16">
        <v>168</v>
      </c>
      <c r="L17" s="16">
        <v>226</v>
      </c>
      <c r="M17" s="24">
        <v>726</v>
      </c>
      <c r="N17" s="21">
        <v>220</v>
      </c>
      <c r="O17" s="16">
        <v>122</v>
      </c>
      <c r="P17" s="21">
        <v>130</v>
      </c>
      <c r="Q17" s="21">
        <v>254</v>
      </c>
      <c r="R17" s="24">
        <v>709</v>
      </c>
      <c r="S17" s="24">
        <v>693</v>
      </c>
      <c r="T17" s="24">
        <v>326</v>
      </c>
      <c r="W17" s="63"/>
    </row>
    <row r="18" spans="1:23" x14ac:dyDescent="0.2">
      <c r="A18" s="1"/>
      <c r="B18" s="7" t="s">
        <v>12</v>
      </c>
      <c r="C18" s="78">
        <v>735</v>
      </c>
      <c r="D18" s="69">
        <v>208</v>
      </c>
      <c r="E18" s="73">
        <v>187</v>
      </c>
      <c r="F18" s="16">
        <v>125</v>
      </c>
      <c r="G18" s="16">
        <v>215</v>
      </c>
      <c r="H18" s="24">
        <v>734</v>
      </c>
      <c r="I18" s="16">
        <v>173</v>
      </c>
      <c r="J18" s="16">
        <v>160</v>
      </c>
      <c r="K18" s="16">
        <v>164</v>
      </c>
      <c r="L18" s="16">
        <v>237</v>
      </c>
      <c r="M18" s="24">
        <v>374</v>
      </c>
      <c r="N18" s="21">
        <v>227</v>
      </c>
      <c r="O18" s="16">
        <v>75</v>
      </c>
      <c r="P18" s="21">
        <v>57</v>
      </c>
      <c r="Q18" s="21">
        <v>13</v>
      </c>
      <c r="R18" s="24">
        <v>0</v>
      </c>
      <c r="S18" s="24">
        <v>0</v>
      </c>
      <c r="T18" s="24">
        <v>0</v>
      </c>
      <c r="V18" s="21"/>
      <c r="W18" s="63"/>
    </row>
    <row r="19" spans="1:23" x14ac:dyDescent="0.2">
      <c r="A19" s="1"/>
      <c r="B19" s="7" t="s">
        <v>13</v>
      </c>
      <c r="C19" s="78">
        <v>421</v>
      </c>
      <c r="D19" s="69">
        <v>116</v>
      </c>
      <c r="E19" s="74">
        <v>85</v>
      </c>
      <c r="F19" s="16">
        <v>91</v>
      </c>
      <c r="G19" s="16">
        <v>129</v>
      </c>
      <c r="H19" s="24">
        <v>277</v>
      </c>
      <c r="I19" s="16">
        <v>112</v>
      </c>
      <c r="J19" s="16">
        <v>69</v>
      </c>
      <c r="K19" s="16">
        <v>69</v>
      </c>
      <c r="L19" s="16">
        <v>27</v>
      </c>
      <c r="M19" s="24">
        <v>23</v>
      </c>
      <c r="N19" s="21">
        <v>23</v>
      </c>
      <c r="O19" s="16">
        <v>0</v>
      </c>
      <c r="P19" s="21">
        <v>0</v>
      </c>
      <c r="Q19" s="21">
        <v>0</v>
      </c>
      <c r="R19" s="24">
        <v>0</v>
      </c>
      <c r="S19" s="24">
        <v>0</v>
      </c>
      <c r="T19" s="24">
        <v>0</v>
      </c>
      <c r="V19" s="21"/>
      <c r="W19" s="63"/>
    </row>
    <row r="20" spans="1:23" x14ac:dyDescent="0.2">
      <c r="A20" s="1"/>
      <c r="B20" s="3" t="s">
        <v>14</v>
      </c>
      <c r="C20" s="15">
        <v>3138</v>
      </c>
      <c r="D20" s="70">
        <f t="shared" ref="D20:L20" si="1">+SUM(D12:D19)</f>
        <v>896</v>
      </c>
      <c r="E20" s="70">
        <f t="shared" si="1"/>
        <v>719</v>
      </c>
      <c r="F20" s="19">
        <f t="shared" si="1"/>
        <v>583</v>
      </c>
      <c r="G20" s="19">
        <f t="shared" si="1"/>
        <v>940</v>
      </c>
      <c r="H20" s="15">
        <f t="shared" si="1"/>
        <v>3290</v>
      </c>
      <c r="I20" s="19">
        <f t="shared" si="1"/>
        <v>955</v>
      </c>
      <c r="J20" s="19">
        <f t="shared" si="1"/>
        <v>645</v>
      </c>
      <c r="K20" s="19">
        <f t="shared" si="1"/>
        <v>736</v>
      </c>
      <c r="L20" s="19">
        <f t="shared" si="1"/>
        <v>954</v>
      </c>
      <c r="M20" s="15">
        <f>+SUM(M12:M19)</f>
        <v>2444</v>
      </c>
      <c r="N20" s="19">
        <f t="shared" ref="N20:T20" si="2">+SUM(N12:N19)</f>
        <v>827</v>
      </c>
      <c r="O20" s="19">
        <f t="shared" si="2"/>
        <v>372</v>
      </c>
      <c r="P20" s="19">
        <f t="shared" si="2"/>
        <v>371</v>
      </c>
      <c r="Q20" s="19">
        <f t="shared" si="2"/>
        <v>872</v>
      </c>
      <c r="R20" s="15">
        <f t="shared" si="2"/>
        <v>2292</v>
      </c>
      <c r="S20" s="15">
        <f t="shared" si="2"/>
        <v>1426</v>
      </c>
      <c r="T20" s="15">
        <f t="shared" si="2"/>
        <v>1272</v>
      </c>
    </row>
    <row r="21" spans="1:23" x14ac:dyDescent="0.2">
      <c r="A21" s="1"/>
      <c r="B21" s="4"/>
      <c r="C21" s="78"/>
      <c r="D21" s="40"/>
      <c r="E21" s="42"/>
      <c r="F21" s="4"/>
      <c r="G21" s="4"/>
      <c r="H21" s="12"/>
      <c r="I21" s="4"/>
      <c r="J21" s="4"/>
      <c r="K21" s="4"/>
      <c r="L21" s="4"/>
      <c r="M21" s="12"/>
      <c r="N21" s="4"/>
      <c r="O21" s="4"/>
      <c r="P21" s="4"/>
      <c r="Q21" s="4"/>
      <c r="R21" s="12"/>
      <c r="S21" s="12"/>
      <c r="T21" s="12"/>
    </row>
    <row r="22" spans="1:23" ht="12.75" customHeight="1" thickBot="1" x14ac:dyDescent="0.25">
      <c r="A22" s="1"/>
      <c r="B22" s="28" t="s">
        <v>38</v>
      </c>
      <c r="C22" s="80"/>
      <c r="D22" s="72"/>
      <c r="E22" s="75"/>
      <c r="F22" s="8"/>
      <c r="G22" s="8"/>
      <c r="H22" s="13"/>
      <c r="I22" s="8"/>
      <c r="J22" s="8"/>
      <c r="K22" s="8"/>
      <c r="L22" s="8"/>
      <c r="M22" s="13"/>
      <c r="N22" s="8"/>
      <c r="O22" s="8"/>
      <c r="P22" s="8"/>
      <c r="Q22" s="8"/>
      <c r="R22" s="13"/>
      <c r="S22" s="13"/>
      <c r="T22" s="13"/>
    </row>
    <row r="23" spans="1:23" x14ac:dyDescent="0.2">
      <c r="A23" s="1"/>
      <c r="B23" s="7" t="s">
        <v>81</v>
      </c>
      <c r="C23" s="81">
        <v>522</v>
      </c>
      <c r="D23" s="69">
        <v>166</v>
      </c>
      <c r="E23" s="76">
        <v>99</v>
      </c>
      <c r="F23" s="16">
        <v>109</v>
      </c>
      <c r="G23" s="16">
        <v>148</v>
      </c>
      <c r="H23" s="24">
        <v>321</v>
      </c>
      <c r="I23" s="16">
        <v>170</v>
      </c>
      <c r="J23" s="16">
        <v>108</v>
      </c>
      <c r="K23" s="16">
        <v>42</v>
      </c>
      <c r="L23" s="16">
        <v>1</v>
      </c>
      <c r="M23" s="12">
        <v>0</v>
      </c>
      <c r="N23" s="4">
        <v>0</v>
      </c>
      <c r="O23" s="4">
        <v>0</v>
      </c>
      <c r="P23" s="4">
        <v>0</v>
      </c>
      <c r="Q23" s="4">
        <v>0</v>
      </c>
      <c r="R23" s="12">
        <v>0</v>
      </c>
      <c r="S23" s="12">
        <v>0</v>
      </c>
      <c r="T23" s="12">
        <v>0</v>
      </c>
      <c r="V23" s="4"/>
      <c r="W23" s="63"/>
    </row>
    <row r="24" spans="1:23" x14ac:dyDescent="0.2">
      <c r="A24" s="1"/>
      <c r="B24" s="7" t="s">
        <v>5</v>
      </c>
      <c r="C24" s="78">
        <v>67</v>
      </c>
      <c r="D24" s="69">
        <v>31</v>
      </c>
      <c r="E24" s="76">
        <v>36</v>
      </c>
      <c r="F24" s="16"/>
      <c r="G24" s="16"/>
      <c r="H24" s="24"/>
      <c r="I24" s="16"/>
      <c r="J24" s="16"/>
      <c r="K24" s="16"/>
      <c r="L24" s="16"/>
      <c r="M24" s="12"/>
      <c r="N24" s="4"/>
      <c r="O24" s="4"/>
      <c r="P24" s="4"/>
      <c r="Q24" s="4"/>
      <c r="R24" s="12"/>
      <c r="S24" s="12"/>
      <c r="T24" s="12"/>
      <c r="W24" s="63"/>
    </row>
    <row r="25" spans="1:23" x14ac:dyDescent="0.2">
      <c r="A25" s="1"/>
      <c r="B25" s="7" t="s">
        <v>6</v>
      </c>
      <c r="C25" s="78">
        <v>75</v>
      </c>
      <c r="D25" s="69">
        <v>27</v>
      </c>
      <c r="E25" s="76">
        <v>36</v>
      </c>
      <c r="F25" s="16">
        <v>11</v>
      </c>
      <c r="G25" s="16">
        <v>1</v>
      </c>
      <c r="H25" s="24"/>
      <c r="I25" s="16"/>
      <c r="J25" s="16"/>
      <c r="K25" s="16"/>
      <c r="L25" s="16"/>
      <c r="M25" s="12"/>
      <c r="N25" s="4"/>
      <c r="O25" s="4"/>
      <c r="P25" s="4"/>
      <c r="Q25" s="4"/>
      <c r="R25" s="12"/>
      <c r="S25" s="12"/>
      <c r="T25" s="12"/>
    </row>
    <row r="26" spans="1:23" x14ac:dyDescent="0.2">
      <c r="A26" s="1"/>
      <c r="B26" s="3" t="s">
        <v>14</v>
      </c>
      <c r="C26" s="15">
        <v>664</v>
      </c>
      <c r="D26" s="70">
        <f>+D23+D25+D24</f>
        <v>224</v>
      </c>
      <c r="E26" s="70">
        <f>+E23+E25+E24</f>
        <v>171</v>
      </c>
      <c r="F26" s="19">
        <f>+F23+F25</f>
        <v>120</v>
      </c>
      <c r="G26" s="19">
        <f>+G23+G25</f>
        <v>149</v>
      </c>
      <c r="H26" s="15">
        <v>321</v>
      </c>
      <c r="I26" s="19">
        <v>170</v>
      </c>
      <c r="J26" s="19">
        <v>108</v>
      </c>
      <c r="K26" s="19">
        <v>42</v>
      </c>
      <c r="L26" s="19">
        <v>1</v>
      </c>
      <c r="M26" s="15">
        <v>0</v>
      </c>
      <c r="N26" s="14">
        <v>0</v>
      </c>
      <c r="O26" s="14">
        <v>0</v>
      </c>
      <c r="P26" s="14">
        <v>0</v>
      </c>
      <c r="Q26" s="14">
        <v>0</v>
      </c>
      <c r="R26" s="15">
        <v>0</v>
      </c>
      <c r="S26" s="15">
        <v>0</v>
      </c>
      <c r="T26" s="15">
        <v>0</v>
      </c>
    </row>
    <row r="27" spans="1:23" x14ac:dyDescent="0.2">
      <c r="A27" s="1"/>
      <c r="B27" s="4"/>
      <c r="C27" s="12"/>
      <c r="D27" s="40"/>
      <c r="E27" s="42"/>
      <c r="F27" s="4"/>
      <c r="G27" s="4"/>
      <c r="H27" s="12"/>
      <c r="I27" s="4"/>
      <c r="J27" s="4"/>
      <c r="K27" s="4"/>
      <c r="L27" s="4"/>
      <c r="M27" s="12"/>
      <c r="N27" s="4"/>
      <c r="O27" s="4"/>
      <c r="P27" s="4"/>
      <c r="Q27" s="4"/>
      <c r="R27" s="12"/>
      <c r="S27" s="12"/>
      <c r="T27" s="12"/>
    </row>
    <row r="28" spans="1:23" x14ac:dyDescent="0.2">
      <c r="B28" s="3" t="s">
        <v>29</v>
      </c>
      <c r="C28" s="15">
        <v>6044</v>
      </c>
      <c r="D28" s="23">
        <f>+D9+D20+D26</f>
        <v>1840</v>
      </c>
      <c r="E28" s="23">
        <f t="shared" ref="E28:T28" si="3">+E9+E20+E26</f>
        <v>1332</v>
      </c>
      <c r="F28" s="14">
        <f t="shared" si="3"/>
        <v>1212</v>
      </c>
      <c r="G28" s="14">
        <f t="shared" si="3"/>
        <v>1660</v>
      </c>
      <c r="H28" s="15">
        <f t="shared" si="3"/>
        <v>5791</v>
      </c>
      <c r="I28" s="14">
        <f t="shared" si="3"/>
        <v>1548</v>
      </c>
      <c r="J28" s="14">
        <f t="shared" si="3"/>
        <v>1290</v>
      </c>
      <c r="K28" s="14">
        <f t="shared" si="3"/>
        <v>1365</v>
      </c>
      <c r="L28" s="14">
        <f t="shared" si="3"/>
        <v>1588</v>
      </c>
      <c r="M28" s="15">
        <f t="shared" si="3"/>
        <v>4943</v>
      </c>
      <c r="N28" s="14">
        <f t="shared" si="3"/>
        <v>1577</v>
      </c>
      <c r="O28" s="14">
        <f t="shared" si="3"/>
        <v>830</v>
      </c>
      <c r="P28" s="14">
        <f t="shared" si="3"/>
        <v>786</v>
      </c>
      <c r="Q28" s="14">
        <f t="shared" si="3"/>
        <v>1748</v>
      </c>
      <c r="R28" s="15">
        <f t="shared" si="3"/>
        <v>4338</v>
      </c>
      <c r="S28" s="15">
        <f t="shared" si="3"/>
        <v>3024</v>
      </c>
      <c r="T28" s="15">
        <f t="shared" si="3"/>
        <v>2814</v>
      </c>
    </row>
    <row r="29" spans="1:23" x14ac:dyDescent="0.2">
      <c r="A29" s="1"/>
      <c r="B29" s="22" t="s">
        <v>28</v>
      </c>
      <c r="C29" s="24"/>
      <c r="D29" s="40"/>
      <c r="E29" s="77"/>
      <c r="F29" s="22"/>
      <c r="G29" s="22"/>
      <c r="H29" s="24"/>
      <c r="I29" s="22"/>
      <c r="J29" s="17"/>
      <c r="K29" s="17"/>
      <c r="L29" s="17"/>
      <c r="M29" s="24">
        <v>57</v>
      </c>
      <c r="N29" s="17">
        <v>9</v>
      </c>
      <c r="O29" s="17">
        <v>7</v>
      </c>
      <c r="P29" s="17">
        <v>22</v>
      </c>
      <c r="Q29" s="22">
        <v>19</v>
      </c>
      <c r="R29" s="24">
        <v>979</v>
      </c>
      <c r="S29" s="24">
        <v>1612</v>
      </c>
      <c r="T29" s="24">
        <v>1598</v>
      </c>
    </row>
    <row r="30" spans="1:23" x14ac:dyDescent="0.2">
      <c r="B30" s="3" t="s">
        <v>34</v>
      </c>
      <c r="C30" s="15">
        <v>6044</v>
      </c>
      <c r="D30" s="23">
        <f>+D28</f>
        <v>1840</v>
      </c>
      <c r="E30" s="23">
        <f>+E28</f>
        <v>1332</v>
      </c>
      <c r="F30" s="14">
        <f>+F28</f>
        <v>1212</v>
      </c>
      <c r="G30" s="14">
        <f>+G28</f>
        <v>1660</v>
      </c>
      <c r="H30" s="15">
        <v>5791</v>
      </c>
      <c r="I30" s="14">
        <v>1548</v>
      </c>
      <c r="J30" s="14">
        <v>1290</v>
      </c>
      <c r="K30" s="14">
        <v>1365</v>
      </c>
      <c r="L30" s="14">
        <v>1588</v>
      </c>
      <c r="M30" s="15">
        <f>+M28+M29</f>
        <v>5000</v>
      </c>
      <c r="N30" s="14">
        <f>+N28+N29</f>
        <v>1586</v>
      </c>
      <c r="O30" s="14">
        <f t="shared" ref="O30:T30" si="4">+O28+O29</f>
        <v>837</v>
      </c>
      <c r="P30" s="14">
        <f t="shared" si="4"/>
        <v>808</v>
      </c>
      <c r="Q30" s="14">
        <f t="shared" si="4"/>
        <v>1767</v>
      </c>
      <c r="R30" s="15">
        <f t="shared" si="4"/>
        <v>5317</v>
      </c>
      <c r="S30" s="15">
        <f t="shared" si="4"/>
        <v>4636</v>
      </c>
      <c r="T30" s="15">
        <f t="shared" si="4"/>
        <v>4412</v>
      </c>
    </row>
    <row r="31" spans="1:23" x14ac:dyDescent="0.2">
      <c r="B31" s="22"/>
      <c r="C31" s="78"/>
      <c r="D31" s="40"/>
      <c r="E31" s="77"/>
      <c r="F31" s="22"/>
      <c r="G31" s="22"/>
      <c r="H31" s="12"/>
      <c r="I31" s="22"/>
      <c r="J31" s="22"/>
      <c r="K31" s="22"/>
      <c r="L31" s="22"/>
      <c r="M31" s="12"/>
      <c r="N31" s="22"/>
      <c r="O31" s="22"/>
      <c r="P31" s="22"/>
      <c r="Q31" s="22"/>
      <c r="R31" s="12"/>
      <c r="S31" s="12"/>
      <c r="T31" s="12"/>
    </row>
    <row r="32" spans="1:23" ht="13.5" thickBot="1" x14ac:dyDescent="0.25">
      <c r="B32" s="28" t="s">
        <v>33</v>
      </c>
      <c r="C32" s="79"/>
      <c r="D32" s="72"/>
      <c r="E32" s="75"/>
      <c r="F32" s="8"/>
      <c r="G32" s="8"/>
      <c r="H32" s="13"/>
      <c r="I32" s="8"/>
      <c r="J32" s="8"/>
      <c r="K32" s="8"/>
      <c r="L32" s="8"/>
      <c r="M32" s="13"/>
      <c r="N32" s="8"/>
      <c r="O32" s="8"/>
      <c r="P32" s="8"/>
      <c r="Q32" s="8"/>
      <c r="R32" s="13"/>
      <c r="S32" s="13"/>
      <c r="T32" s="13"/>
    </row>
    <row r="33" spans="2:21" x14ac:dyDescent="0.2">
      <c r="B33" s="22" t="s">
        <v>32</v>
      </c>
      <c r="C33" s="81">
        <v>245</v>
      </c>
      <c r="D33" s="40">
        <v>69</v>
      </c>
      <c r="E33" s="77">
        <v>44</v>
      </c>
      <c r="F33" s="46">
        <v>53</v>
      </c>
      <c r="G33" s="46">
        <v>79</v>
      </c>
      <c r="H33" s="24">
        <v>251</v>
      </c>
      <c r="I33" s="21">
        <v>70</v>
      </c>
      <c r="J33" s="21">
        <v>46</v>
      </c>
      <c r="K33" s="21">
        <v>54</v>
      </c>
      <c r="L33" s="21">
        <v>81</v>
      </c>
      <c r="M33" s="24">
        <v>248</v>
      </c>
      <c r="N33" s="16">
        <v>101</v>
      </c>
      <c r="O33" s="16">
        <v>17</v>
      </c>
      <c r="P33" s="16">
        <v>41</v>
      </c>
      <c r="Q33" s="16">
        <v>89</v>
      </c>
      <c r="R33" s="24">
        <v>105</v>
      </c>
      <c r="S33" s="24">
        <v>0</v>
      </c>
      <c r="T33" s="24">
        <v>0</v>
      </c>
    </row>
    <row r="34" spans="2:21" x14ac:dyDescent="0.2">
      <c r="B34" s="22" t="s">
        <v>30</v>
      </c>
      <c r="C34" s="25"/>
      <c r="D34" s="40"/>
      <c r="E34" s="77"/>
      <c r="F34" s="26"/>
      <c r="G34" s="26">
        <v>0</v>
      </c>
      <c r="H34" s="25">
        <v>0</v>
      </c>
      <c r="I34" s="26">
        <v>0</v>
      </c>
      <c r="J34" s="26">
        <v>0</v>
      </c>
      <c r="K34" s="26">
        <v>0</v>
      </c>
      <c r="L34" s="26">
        <v>0</v>
      </c>
      <c r="M34" s="24">
        <v>160</v>
      </c>
      <c r="N34" s="16">
        <v>51</v>
      </c>
      <c r="O34" s="16">
        <v>25</v>
      </c>
      <c r="P34" s="16">
        <v>28</v>
      </c>
      <c r="Q34" s="16">
        <v>56</v>
      </c>
      <c r="R34" s="24">
        <v>152</v>
      </c>
      <c r="S34" s="24">
        <v>0</v>
      </c>
      <c r="T34" s="24">
        <v>0</v>
      </c>
    </row>
    <row r="35" spans="2:21" x14ac:dyDescent="0.2">
      <c r="B35" s="3" t="s">
        <v>14</v>
      </c>
      <c r="C35" s="15">
        <v>245</v>
      </c>
      <c r="D35" s="70">
        <f>+D33+D34</f>
        <v>69</v>
      </c>
      <c r="E35" s="70">
        <f>+E33+E34</f>
        <v>44</v>
      </c>
      <c r="F35" s="19">
        <f>+F33+F34</f>
        <v>53</v>
      </c>
      <c r="G35" s="19">
        <f>+G33+G34</f>
        <v>79</v>
      </c>
      <c r="H35" s="15">
        <v>251</v>
      </c>
      <c r="I35" s="19">
        <v>70</v>
      </c>
      <c r="J35" s="19">
        <v>46</v>
      </c>
      <c r="K35" s="19">
        <v>54</v>
      </c>
      <c r="L35" s="19">
        <v>81</v>
      </c>
      <c r="M35" s="20">
        <f>+M33+M34</f>
        <v>408</v>
      </c>
      <c r="N35" s="19">
        <f>+N33+N34</f>
        <v>152</v>
      </c>
      <c r="O35" s="19">
        <f t="shared" ref="O35:R35" si="5">+O33+O34</f>
        <v>42</v>
      </c>
      <c r="P35" s="19">
        <f t="shared" si="5"/>
        <v>69</v>
      </c>
      <c r="Q35" s="19">
        <f t="shared" si="5"/>
        <v>145</v>
      </c>
      <c r="R35" s="20">
        <f t="shared" si="5"/>
        <v>257</v>
      </c>
      <c r="S35" s="20">
        <v>0</v>
      </c>
      <c r="T35" s="20">
        <v>0</v>
      </c>
    </row>
    <row r="36" spans="2:21" x14ac:dyDescent="0.2">
      <c r="B36" s="22"/>
      <c r="C36" s="27"/>
      <c r="D36" s="40"/>
      <c r="E36" s="77"/>
      <c r="F36" s="5"/>
      <c r="G36" s="5"/>
      <c r="H36" s="27"/>
      <c r="I36" s="5"/>
      <c r="J36" s="21"/>
      <c r="K36" s="21"/>
      <c r="L36" s="21"/>
      <c r="M36" s="24"/>
      <c r="N36" s="21"/>
      <c r="O36" s="21"/>
      <c r="P36" s="21"/>
      <c r="Q36" s="5"/>
      <c r="R36" s="24"/>
      <c r="S36" s="24"/>
      <c r="T36" s="24"/>
    </row>
    <row r="37" spans="2:21" x14ac:dyDescent="0.2">
      <c r="B37" s="3" t="s">
        <v>31</v>
      </c>
      <c r="C37" s="15">
        <v>6289</v>
      </c>
      <c r="D37" s="23">
        <f t="shared" ref="D37:T37" si="6">+D30+D35</f>
        <v>1909</v>
      </c>
      <c r="E37" s="23">
        <f t="shared" si="6"/>
        <v>1376</v>
      </c>
      <c r="F37" s="23">
        <f t="shared" si="6"/>
        <v>1265</v>
      </c>
      <c r="G37" s="23">
        <f t="shared" si="6"/>
        <v>1739</v>
      </c>
      <c r="H37" s="15">
        <f t="shared" si="6"/>
        <v>6042</v>
      </c>
      <c r="I37" s="23">
        <f t="shared" si="6"/>
        <v>1618</v>
      </c>
      <c r="J37" s="23">
        <f t="shared" si="6"/>
        <v>1336</v>
      </c>
      <c r="K37" s="23">
        <f t="shared" si="6"/>
        <v>1419</v>
      </c>
      <c r="L37" s="23">
        <f t="shared" si="6"/>
        <v>1669</v>
      </c>
      <c r="M37" s="15">
        <f>+M30+M35</f>
        <v>5408</v>
      </c>
      <c r="N37" s="23">
        <f t="shared" si="6"/>
        <v>1738</v>
      </c>
      <c r="O37" s="23">
        <f t="shared" si="6"/>
        <v>879</v>
      </c>
      <c r="P37" s="23">
        <f t="shared" si="6"/>
        <v>877</v>
      </c>
      <c r="Q37" s="23">
        <f t="shared" si="6"/>
        <v>1912</v>
      </c>
      <c r="R37" s="15">
        <f t="shared" si="6"/>
        <v>5574</v>
      </c>
      <c r="S37" s="15">
        <f t="shared" si="6"/>
        <v>4636</v>
      </c>
      <c r="T37" s="15">
        <f t="shared" si="6"/>
        <v>4412</v>
      </c>
    </row>
    <row r="38" spans="2:21" x14ac:dyDescent="0.2">
      <c r="E38" s="64"/>
    </row>
    <row r="39" spans="2:21" x14ac:dyDescent="0.2">
      <c r="E39" s="64"/>
    </row>
    <row r="40" spans="2:21" ht="13.5" thickBot="1" x14ac:dyDescent="0.25">
      <c r="B40" s="28" t="s">
        <v>40</v>
      </c>
      <c r="C40" s="31" t="s">
        <v>89</v>
      </c>
      <c r="D40" s="68" t="s">
        <v>88</v>
      </c>
      <c r="E40" s="68" t="s">
        <v>82</v>
      </c>
      <c r="F40" s="67" t="s">
        <v>80</v>
      </c>
      <c r="G40" s="67" t="s">
        <v>43</v>
      </c>
      <c r="H40" s="31" t="s">
        <v>15</v>
      </c>
      <c r="I40" s="67" t="s">
        <v>16</v>
      </c>
      <c r="J40" s="67" t="s">
        <v>17</v>
      </c>
      <c r="K40" s="67" t="s">
        <v>18</v>
      </c>
      <c r="L40" s="67" t="s">
        <v>19</v>
      </c>
      <c r="M40" s="31" t="s">
        <v>20</v>
      </c>
      <c r="N40" s="67" t="s">
        <v>21</v>
      </c>
      <c r="O40" s="67" t="s">
        <v>22</v>
      </c>
      <c r="P40" s="67" t="s">
        <v>23</v>
      </c>
      <c r="Q40" s="67" t="s">
        <v>24</v>
      </c>
      <c r="R40" s="31" t="s">
        <v>25</v>
      </c>
      <c r="S40" s="31" t="s">
        <v>26</v>
      </c>
      <c r="T40" s="31" t="s">
        <v>27</v>
      </c>
      <c r="U40" s="34"/>
    </row>
    <row r="41" spans="2:21" x14ac:dyDescent="0.2">
      <c r="B41" s="7" t="s">
        <v>83</v>
      </c>
      <c r="C41" s="36">
        <v>7.4</v>
      </c>
      <c r="D41" s="9">
        <v>7.4</v>
      </c>
      <c r="E41" s="66">
        <v>7.4</v>
      </c>
      <c r="F41" s="35">
        <v>6.7</v>
      </c>
      <c r="G41" s="35">
        <v>6.3</v>
      </c>
      <c r="H41" s="36">
        <v>5.0999999999999996</v>
      </c>
      <c r="I41" s="35">
        <v>5.0999999999999996</v>
      </c>
      <c r="J41" s="35">
        <v>4.4000000000000004</v>
      </c>
      <c r="K41" s="35">
        <v>4.4000000000000004</v>
      </c>
      <c r="L41" s="35">
        <v>3.8</v>
      </c>
      <c r="M41" s="36">
        <v>3.8</v>
      </c>
      <c r="N41" s="35">
        <v>3.8</v>
      </c>
      <c r="O41" s="35">
        <v>3.6</v>
      </c>
      <c r="P41" s="35">
        <v>3.6</v>
      </c>
      <c r="Q41" s="35">
        <v>3.6</v>
      </c>
      <c r="R41" s="36">
        <v>3.6</v>
      </c>
      <c r="S41" s="36">
        <v>2.8</v>
      </c>
      <c r="T41" s="36">
        <v>2.8</v>
      </c>
    </row>
    <row r="42" spans="2:21" x14ac:dyDescent="0.2">
      <c r="B42" s="7" t="s">
        <v>84</v>
      </c>
      <c r="C42" s="36">
        <v>3.6</v>
      </c>
      <c r="D42" s="9">
        <v>3.6</v>
      </c>
      <c r="E42" s="66">
        <v>3</v>
      </c>
      <c r="F42" s="35">
        <v>3</v>
      </c>
      <c r="G42" s="35">
        <v>3</v>
      </c>
      <c r="H42" s="36">
        <v>3</v>
      </c>
      <c r="I42" s="35">
        <v>3</v>
      </c>
      <c r="J42" s="35">
        <v>2.7</v>
      </c>
      <c r="K42" s="35">
        <v>2.7</v>
      </c>
      <c r="L42" s="35">
        <v>2.5</v>
      </c>
      <c r="M42" s="36">
        <v>2.5</v>
      </c>
      <c r="N42" s="35">
        <v>2.5</v>
      </c>
      <c r="O42" s="35">
        <v>2.1</v>
      </c>
      <c r="P42" s="35">
        <v>2.1</v>
      </c>
      <c r="Q42" s="35">
        <v>2.1</v>
      </c>
      <c r="R42" s="36">
        <v>2.1</v>
      </c>
      <c r="S42" s="36">
        <v>1.7</v>
      </c>
      <c r="T42" s="36">
        <v>1.2</v>
      </c>
    </row>
    <row r="43" spans="2:21" x14ac:dyDescent="0.2">
      <c r="B43" s="7" t="s">
        <v>85</v>
      </c>
      <c r="C43" s="36">
        <v>2</v>
      </c>
      <c r="D43" s="9">
        <v>2</v>
      </c>
      <c r="E43" s="66">
        <v>1.8</v>
      </c>
      <c r="F43" s="35">
        <v>1.7</v>
      </c>
      <c r="G43" s="35">
        <v>1.7</v>
      </c>
      <c r="H43" s="36">
        <v>1.7</v>
      </c>
      <c r="I43" s="35">
        <v>1.7</v>
      </c>
      <c r="J43" s="35">
        <v>1.5</v>
      </c>
      <c r="K43" s="35">
        <v>1.5</v>
      </c>
      <c r="L43" s="35">
        <v>1.4</v>
      </c>
      <c r="M43" s="36">
        <v>1.4</v>
      </c>
      <c r="N43" s="35">
        <v>1.4</v>
      </c>
      <c r="O43" s="35">
        <v>1.1000000000000001</v>
      </c>
      <c r="P43" s="35">
        <v>1.1000000000000001</v>
      </c>
      <c r="Q43" s="35">
        <v>1.1000000000000001</v>
      </c>
      <c r="R43" s="36">
        <v>1.3</v>
      </c>
      <c r="S43" s="36">
        <v>1.1000000000000001</v>
      </c>
      <c r="T43" s="36">
        <v>0.7</v>
      </c>
    </row>
    <row r="44" spans="2:21" x14ac:dyDescent="0.2">
      <c r="B44" s="7" t="s">
        <v>35</v>
      </c>
      <c r="C44" s="37">
        <v>93</v>
      </c>
      <c r="D44" s="38">
        <v>108</v>
      </c>
      <c r="E44" s="38">
        <v>78</v>
      </c>
      <c r="F44" s="38">
        <v>75</v>
      </c>
      <c r="G44" s="38">
        <v>111</v>
      </c>
      <c r="H44" s="37">
        <v>103</v>
      </c>
      <c r="I44" s="38">
        <v>123</v>
      </c>
      <c r="J44" s="38">
        <v>79</v>
      </c>
      <c r="K44" s="38">
        <v>89</v>
      </c>
      <c r="L44" s="38">
        <v>121</v>
      </c>
      <c r="M44" s="37">
        <v>97</v>
      </c>
      <c r="N44" s="38">
        <v>119</v>
      </c>
      <c r="O44" s="38">
        <v>67</v>
      </c>
      <c r="P44" s="38">
        <v>65</v>
      </c>
      <c r="Q44" s="38">
        <v>135</v>
      </c>
      <c r="R44" s="37">
        <v>97</v>
      </c>
      <c r="S44" s="37">
        <v>99</v>
      </c>
      <c r="T44" s="37">
        <v>104</v>
      </c>
    </row>
    <row r="45" spans="2:21" x14ac:dyDescent="0.2">
      <c r="B45" s="7" t="s">
        <v>86</v>
      </c>
      <c r="C45" s="37">
        <v>41</v>
      </c>
      <c r="D45" s="38">
        <v>49</v>
      </c>
      <c r="E45" s="38">
        <v>35</v>
      </c>
      <c r="F45" s="38">
        <v>34</v>
      </c>
      <c r="G45" s="38">
        <v>46</v>
      </c>
      <c r="H45" s="37">
        <v>45</v>
      </c>
      <c r="I45" s="38">
        <v>50</v>
      </c>
      <c r="J45" s="38">
        <v>36</v>
      </c>
      <c r="K45" s="38">
        <v>41</v>
      </c>
      <c r="L45" s="38">
        <v>55</v>
      </c>
      <c r="M45" s="37">
        <v>44</v>
      </c>
      <c r="N45" s="38">
        <v>54</v>
      </c>
      <c r="O45" s="38">
        <v>29</v>
      </c>
      <c r="P45" s="38">
        <v>30</v>
      </c>
      <c r="Q45" s="38">
        <v>64</v>
      </c>
      <c r="R45" s="37">
        <v>42</v>
      </c>
      <c r="S45" s="37">
        <v>43</v>
      </c>
      <c r="T45" s="37">
        <v>43</v>
      </c>
    </row>
    <row r="46" spans="2:21" x14ac:dyDescent="0.2">
      <c r="B46" s="7" t="s">
        <v>87</v>
      </c>
      <c r="C46" s="37">
        <v>92</v>
      </c>
      <c r="D46" s="38">
        <v>94</v>
      </c>
      <c r="E46" s="38">
        <v>92</v>
      </c>
      <c r="F46" s="38">
        <v>94</v>
      </c>
      <c r="G46" s="38">
        <v>89</v>
      </c>
      <c r="H46" s="37">
        <v>93</v>
      </c>
      <c r="I46" s="38">
        <v>90</v>
      </c>
      <c r="J46" s="38">
        <v>93</v>
      </c>
      <c r="K46" s="38">
        <v>94</v>
      </c>
      <c r="L46" s="38">
        <v>94</v>
      </c>
      <c r="M46" s="37">
        <v>94</v>
      </c>
      <c r="N46" s="38">
        <v>93</v>
      </c>
      <c r="O46" s="38">
        <v>91</v>
      </c>
      <c r="P46" s="38">
        <v>94</v>
      </c>
      <c r="Q46" s="38">
        <v>96</v>
      </c>
      <c r="R46" s="37">
        <v>93</v>
      </c>
      <c r="S46" s="37">
        <v>94</v>
      </c>
      <c r="T46" s="37">
        <v>94</v>
      </c>
    </row>
    <row r="48" spans="2:21" x14ac:dyDescent="0.2">
      <c r="B48" s="39" t="s">
        <v>41</v>
      </c>
      <c r="D48" s="39"/>
      <c r="E48" s="39"/>
      <c r="F48" s="39"/>
    </row>
  </sheetData>
  <sortState ref="B4:P8">
    <sortCondition ref="B4:B8"/>
  </sortState>
  <conditionalFormatting sqref="V40:XES40 U41:XES1048576 U1:XES39">
    <cfRule type="expression" dxfId="134" priority="271">
      <formula>AC1=0</formula>
    </cfRule>
  </conditionalFormatting>
  <conditionalFormatting sqref="M1 H1:J1 M49:M1048576 G49:J1048576">
    <cfRule type="expression" dxfId="133" priority="267">
      <formula>N1=0</formula>
    </cfRule>
  </conditionalFormatting>
  <conditionalFormatting sqref="N49:Q1048576 K49:K1048576 XFA1:XFD1048576">
    <cfRule type="expression" dxfId="132" priority="274">
      <formula>#REF!=0</formula>
    </cfRule>
  </conditionalFormatting>
  <conditionalFormatting sqref="L1 L49:L1048576">
    <cfRule type="expression" dxfId="131" priority="279">
      <formula>R1=0</formula>
    </cfRule>
  </conditionalFormatting>
  <conditionalFormatting sqref="K1">
    <cfRule type="expression" dxfId="130" priority="280">
      <formula>#REF!=0</formula>
    </cfRule>
  </conditionalFormatting>
  <conditionalFormatting sqref="N1:Q1">
    <cfRule type="expression" dxfId="129" priority="303">
      <formula>#REF!=0</formula>
    </cfRule>
  </conditionalFormatting>
  <conditionalFormatting sqref="S1:T1 S49:T1048576">
    <cfRule type="expression" dxfId="128" priority="320">
      <formula>U1=0</formula>
    </cfRule>
  </conditionalFormatting>
  <conditionalFormatting sqref="R1 R49:R1048576">
    <cfRule type="expression" dxfId="127" priority="326">
      <formula>#REF!=0</formula>
    </cfRule>
  </conditionalFormatting>
  <conditionalFormatting sqref="U40">
    <cfRule type="expression" dxfId="126" priority="187">
      <formula>#REF!=0</formula>
    </cfRule>
  </conditionalFormatting>
  <conditionalFormatting sqref="A44">
    <cfRule type="expression" dxfId="125" priority="350">
      <formula>M45=0</formula>
    </cfRule>
  </conditionalFormatting>
  <conditionalFormatting sqref="A45">
    <cfRule type="expression" dxfId="124" priority="351">
      <formula>#REF!=0</formula>
    </cfRule>
  </conditionalFormatting>
  <conditionalFormatting sqref="A49:B1048576 A1:B1 D1 D49:D1048576 A2:A43 A46:A48">
    <cfRule type="expression" dxfId="123" priority="184">
      <formula>M1=0</formula>
    </cfRule>
  </conditionalFormatting>
  <conditionalFormatting sqref="G1">
    <cfRule type="expression" dxfId="122" priority="161">
      <formula>N1=0</formula>
    </cfRule>
  </conditionalFormatting>
  <conditionalFormatting sqref="F49:F1048576 F1">
    <cfRule type="expression" dxfId="121" priority="405">
      <formula>O1=0</formula>
    </cfRule>
  </conditionalFormatting>
  <conditionalFormatting sqref="E49:E1048576 E1">
    <cfRule type="expression" dxfId="120" priority="417">
      <formula>O1=0</formula>
    </cfRule>
  </conditionalFormatting>
  <conditionalFormatting sqref="XET1:XEZ1048576">
    <cfRule type="expression" dxfId="119" priority="448">
      <formula>A1=0</formula>
    </cfRule>
  </conditionalFormatting>
  <conditionalFormatting sqref="C49:C1048576 C1">
    <cfRule type="expression" dxfId="118" priority="122">
      <formula>J1=0</formula>
    </cfRule>
  </conditionalFormatting>
  <conditionalFormatting sqref="M2:M39 H9 H27:J27 H20:I20 H28:I28 H23:H26 H37:I37 H36:J36 H35 H2:J8 H10:J19 H21:J22 H29:J34 H38:J40 M47:M48 G47:J48 C47:C48">
    <cfRule type="expression" dxfId="117" priority="104">
      <formula>J2=0</formula>
    </cfRule>
  </conditionalFormatting>
  <conditionalFormatting sqref="M31">
    <cfRule type="expression" dxfId="116" priority="103">
      <formula>T31=0</formula>
    </cfRule>
  </conditionalFormatting>
  <conditionalFormatting sqref="H36">
    <cfRule type="expression" dxfId="115" priority="102">
      <formula>O36=0</formula>
    </cfRule>
  </conditionalFormatting>
  <conditionalFormatting sqref="M36">
    <cfRule type="expression" dxfId="114" priority="101">
      <formula>T36=0</formula>
    </cfRule>
  </conditionalFormatting>
  <conditionalFormatting sqref="K38:K39 N38:Q39 N47:Q48 K47:K48 K12:K19 N10:Q19">
    <cfRule type="expression" dxfId="113" priority="105">
      <formula>#REF!=0</formula>
    </cfRule>
  </conditionalFormatting>
  <conditionalFormatting sqref="L2 L4:L8 L21 L29:L31 L10 L33:L34 L12:L19 L38:L39 L27 L36 L47:L48">
    <cfRule type="expression" dxfId="112" priority="106">
      <formula>R2=0</formula>
    </cfRule>
  </conditionalFormatting>
  <conditionalFormatting sqref="K2 K4:K8 K21 K33:K34 K29:K31 K10 K27 K36">
    <cfRule type="expression" dxfId="111" priority="107">
      <formula>#REF!=0</formula>
    </cfRule>
  </conditionalFormatting>
  <conditionalFormatting sqref="L3">
    <cfRule type="expression" dxfId="110" priority="99">
      <formula>R3=0</formula>
    </cfRule>
  </conditionalFormatting>
  <conditionalFormatting sqref="K3">
    <cfRule type="expression" dxfId="109" priority="100">
      <formula>#REF!=0</formula>
    </cfRule>
  </conditionalFormatting>
  <conditionalFormatting sqref="L11">
    <cfRule type="expression" dxfId="108" priority="97">
      <formula>R11=0</formula>
    </cfRule>
  </conditionalFormatting>
  <conditionalFormatting sqref="K11">
    <cfRule type="expression" dxfId="107" priority="98">
      <formula>#REF!=0</formula>
    </cfRule>
  </conditionalFormatting>
  <conditionalFormatting sqref="L22">
    <cfRule type="expression" dxfId="106" priority="95">
      <formula>R22=0</formula>
    </cfRule>
  </conditionalFormatting>
  <conditionalFormatting sqref="K22">
    <cfRule type="expression" dxfId="105" priority="96">
      <formula>#REF!=0</formula>
    </cfRule>
  </conditionalFormatting>
  <conditionalFormatting sqref="L32">
    <cfRule type="expression" dxfId="104" priority="93">
      <formula>R32=0</formula>
    </cfRule>
  </conditionalFormatting>
  <conditionalFormatting sqref="K32">
    <cfRule type="expression" dxfId="103" priority="94">
      <formula>#REF!=0</formula>
    </cfRule>
  </conditionalFormatting>
  <conditionalFormatting sqref="N2:Q8 N21:Q22 N29:Q29 N27:Q27 N31:Q32 N30 N36:Q36">
    <cfRule type="expression" dxfId="102" priority="108">
      <formula>#REF!=0</formula>
    </cfRule>
  </conditionalFormatting>
  <conditionalFormatting sqref="N23:Q25">
    <cfRule type="expression" dxfId="101" priority="109">
      <formula>P23=0</formula>
    </cfRule>
  </conditionalFormatting>
  <conditionalFormatting sqref="N26:Q26">
    <cfRule type="expression" dxfId="100" priority="92">
      <formula>T26=0</formula>
    </cfRule>
  </conditionalFormatting>
  <conditionalFormatting sqref="M40">
    <cfRule type="expression" dxfId="99" priority="90">
      <formula>T40=0</formula>
    </cfRule>
  </conditionalFormatting>
  <conditionalFormatting sqref="L40">
    <cfRule type="expression" dxfId="98" priority="88">
      <formula>R40=0</formula>
    </cfRule>
  </conditionalFormatting>
  <conditionalFormatting sqref="K40">
    <cfRule type="expression" dxfId="97" priority="89">
      <formula>#REF!=0</formula>
    </cfRule>
  </conditionalFormatting>
  <conditionalFormatting sqref="N40:Q40">
    <cfRule type="expression" dxfId="96" priority="91">
      <formula>#REF!=0</formula>
    </cfRule>
  </conditionalFormatting>
  <conditionalFormatting sqref="H41">
    <cfRule type="expression" dxfId="95" priority="87">
      <formula>#REF!=0</formula>
    </cfRule>
  </conditionalFormatting>
  <conditionalFormatting sqref="I41:L41">
    <cfRule type="expression" dxfId="94" priority="86">
      <formula>#REF!=0</formula>
    </cfRule>
  </conditionalFormatting>
  <conditionalFormatting sqref="M41 H42:Q44 H46:Q46">
    <cfRule type="expression" dxfId="93" priority="85">
      <formula>#REF!=0</formula>
    </cfRule>
  </conditionalFormatting>
  <conditionalFormatting sqref="N41:Q41">
    <cfRule type="expression" dxfId="92" priority="84">
      <formula>#REF!=0</formula>
    </cfRule>
  </conditionalFormatting>
  <conditionalFormatting sqref="B2:B46 D3:D8 D41:D43 D21:D25 D29 D31:D34 D27 D36 D38:D39 D10:D19">
    <cfRule type="expression" dxfId="91" priority="83">
      <formula>N2=0</formula>
    </cfRule>
  </conditionalFormatting>
  <conditionalFormatting sqref="H45:Q45">
    <cfRule type="expression" dxfId="90" priority="82">
      <formula>#REF!=0</formula>
    </cfRule>
  </conditionalFormatting>
  <conditionalFormatting sqref="F48">
    <cfRule type="expression" dxfId="89" priority="110">
      <formula>O47=0</formula>
    </cfRule>
  </conditionalFormatting>
  <conditionalFormatting sqref="N9">
    <cfRule type="expression" dxfId="88" priority="81">
      <formula>U9=0</formula>
    </cfRule>
  </conditionalFormatting>
  <conditionalFormatting sqref="O9 Q9">
    <cfRule type="expression" dxfId="87" priority="80">
      <formula>V9=0</formula>
    </cfRule>
  </conditionalFormatting>
  <conditionalFormatting sqref="J20:L20">
    <cfRule type="expression" dxfId="86" priority="79">
      <formula>Q20=0</formula>
    </cfRule>
  </conditionalFormatting>
  <conditionalFormatting sqref="N20:Q20">
    <cfRule type="expression" dxfId="85" priority="78">
      <formula>U20=0</formula>
    </cfRule>
  </conditionalFormatting>
  <conditionalFormatting sqref="J28:L28">
    <cfRule type="expression" dxfId="84" priority="77">
      <formula>Q28=0</formula>
    </cfRule>
  </conditionalFormatting>
  <conditionalFormatting sqref="N28:Q28">
    <cfRule type="expression" dxfId="83" priority="76">
      <formula>U28=0</formula>
    </cfRule>
  </conditionalFormatting>
  <conditionalFormatting sqref="O30:Q30">
    <cfRule type="expression" dxfId="82" priority="75">
      <formula>#REF!=0</formula>
    </cfRule>
  </conditionalFormatting>
  <conditionalFormatting sqref="J37:L37">
    <cfRule type="expression" dxfId="81" priority="74">
      <formula>Q37=0</formula>
    </cfRule>
  </conditionalFormatting>
  <conditionalFormatting sqref="N37:Q37">
    <cfRule type="expression" dxfId="80" priority="73">
      <formula>U37=0</formula>
    </cfRule>
  </conditionalFormatting>
  <conditionalFormatting sqref="N9:Q9">
    <cfRule type="expression" dxfId="79" priority="72">
      <formula>U9=0</formula>
    </cfRule>
  </conditionalFormatting>
  <conditionalFormatting sqref="I9:L9">
    <cfRule type="expression" dxfId="78" priority="71">
      <formula>P9=0</formula>
    </cfRule>
  </conditionalFormatting>
  <conditionalFormatting sqref="I26:L26">
    <cfRule type="expression" dxfId="77" priority="70">
      <formula>P26=0</formula>
    </cfRule>
  </conditionalFormatting>
  <conditionalFormatting sqref="I23:J25">
    <cfRule type="expression" dxfId="76" priority="67">
      <formula>P23=0</formula>
    </cfRule>
  </conditionalFormatting>
  <conditionalFormatting sqref="K23:K25">
    <cfRule type="expression" dxfId="75" priority="68">
      <formula>#REF!=0</formula>
    </cfRule>
  </conditionalFormatting>
  <conditionalFormatting sqref="L23:L25">
    <cfRule type="expression" dxfId="74" priority="69">
      <formula>R23=0</formula>
    </cfRule>
  </conditionalFormatting>
  <conditionalFormatting sqref="N35:Q35">
    <cfRule type="expression" dxfId="73" priority="66">
      <formula>U35=0</formula>
    </cfRule>
  </conditionalFormatting>
  <conditionalFormatting sqref="I35:L35">
    <cfRule type="expression" dxfId="72" priority="65">
      <formula>P35=0</formula>
    </cfRule>
  </conditionalFormatting>
  <conditionalFormatting sqref="N33:Q34">
    <cfRule type="expression" dxfId="71" priority="64">
      <formula>#REF!=0</formula>
    </cfRule>
  </conditionalFormatting>
  <conditionalFormatting sqref="G2:G8 G10:G19 G27:G34 G36:G40 G21:G22">
    <cfRule type="expression" dxfId="70" priority="63">
      <formula>N2=0</formula>
    </cfRule>
  </conditionalFormatting>
  <conditionalFormatting sqref="G41">
    <cfRule type="expression" dxfId="69" priority="62">
      <formula>#REF!=0</formula>
    </cfRule>
  </conditionalFormatting>
  <conditionalFormatting sqref="G42:G44 G46">
    <cfRule type="expression" dxfId="68" priority="61">
      <formula>#REF!=0</formula>
    </cfRule>
  </conditionalFormatting>
  <conditionalFormatting sqref="G45">
    <cfRule type="expression" dxfId="67" priority="60">
      <formula>#REF!=0</formula>
    </cfRule>
  </conditionalFormatting>
  <conditionalFormatting sqref="G9">
    <cfRule type="expression" dxfId="66" priority="59">
      <formula>N9=0</formula>
    </cfRule>
  </conditionalFormatting>
  <conditionalFormatting sqref="G26">
    <cfRule type="expression" dxfId="65" priority="58">
      <formula>N26=0</formula>
    </cfRule>
  </conditionalFormatting>
  <conditionalFormatting sqref="G23:G25">
    <cfRule type="expression" dxfId="64" priority="57">
      <formula>N23=0</formula>
    </cfRule>
  </conditionalFormatting>
  <conditionalFormatting sqref="G35">
    <cfRule type="expression" dxfId="63" priority="56">
      <formula>N35=0</formula>
    </cfRule>
  </conditionalFormatting>
  <conditionalFormatting sqref="F2">
    <cfRule type="expression" dxfId="62" priority="55">
      <formula>M2=0</formula>
    </cfRule>
  </conditionalFormatting>
  <conditionalFormatting sqref="F40">
    <cfRule type="expression" dxfId="61" priority="49">
      <formula>M40=0</formula>
    </cfRule>
  </conditionalFormatting>
  <conditionalFormatting sqref="F4:F8 F10:F22 F27 F36 F29 F31:F34 F38:F39">
    <cfRule type="expression" dxfId="60" priority="54">
      <formula>M4=0</formula>
    </cfRule>
  </conditionalFormatting>
  <conditionalFormatting sqref="F41">
    <cfRule type="expression" dxfId="59" priority="53">
      <formula>#REF!=0</formula>
    </cfRule>
  </conditionalFormatting>
  <conditionalFormatting sqref="F42:F44 F46">
    <cfRule type="expression" dxfId="58" priority="52">
      <formula>#REF!=0</formula>
    </cfRule>
  </conditionalFormatting>
  <conditionalFormatting sqref="F45">
    <cfRule type="expression" dxfId="57" priority="51">
      <formula>#REF!=0</formula>
    </cfRule>
  </conditionalFormatting>
  <conditionalFormatting sqref="F23:F25">
    <cfRule type="expression" dxfId="56" priority="50">
      <formula>M23=0</formula>
    </cfRule>
  </conditionalFormatting>
  <conditionalFormatting sqref="F9">
    <cfRule type="expression" dxfId="55" priority="48">
      <formula>M9=0</formula>
    </cfRule>
  </conditionalFormatting>
  <conditionalFormatting sqref="F26">
    <cfRule type="expression" dxfId="54" priority="47">
      <formula>M26=0</formula>
    </cfRule>
  </conditionalFormatting>
  <conditionalFormatting sqref="F28">
    <cfRule type="expression" dxfId="53" priority="46">
      <formula>M28=0</formula>
    </cfRule>
  </conditionalFormatting>
  <conditionalFormatting sqref="F30">
    <cfRule type="expression" dxfId="52" priority="45">
      <formula>M30=0</formula>
    </cfRule>
  </conditionalFormatting>
  <conditionalFormatting sqref="G20">
    <cfRule type="expression" dxfId="51" priority="44">
      <formula>N20=0</formula>
    </cfRule>
  </conditionalFormatting>
  <conditionalFormatting sqref="F35">
    <cfRule type="expression" dxfId="50" priority="43">
      <formula>M35=0</formula>
    </cfRule>
  </conditionalFormatting>
  <conditionalFormatting sqref="F37">
    <cfRule type="expression" dxfId="49" priority="42">
      <formula>M37=0</formula>
    </cfRule>
  </conditionalFormatting>
  <conditionalFormatting sqref="F3">
    <cfRule type="expression" dxfId="48" priority="111">
      <formula>O3=0</formula>
    </cfRule>
  </conditionalFormatting>
  <conditionalFormatting sqref="E48">
    <cfRule type="expression" dxfId="47" priority="112">
      <formula>O47=0</formula>
    </cfRule>
  </conditionalFormatting>
  <conditionalFormatting sqref="E2">
    <cfRule type="expression" dxfId="46" priority="41">
      <formula>L2=0</formula>
    </cfRule>
  </conditionalFormatting>
  <conditionalFormatting sqref="E40">
    <cfRule type="expression" dxfId="45" priority="40">
      <formula>L40=0</formula>
    </cfRule>
  </conditionalFormatting>
  <conditionalFormatting sqref="E44">
    <cfRule type="expression" dxfId="44" priority="39">
      <formula>#REF!=0</formula>
    </cfRule>
  </conditionalFormatting>
  <conditionalFormatting sqref="E45">
    <cfRule type="expression" dxfId="43" priority="38">
      <formula>#REF!=0</formula>
    </cfRule>
  </conditionalFormatting>
  <conditionalFormatting sqref="E46">
    <cfRule type="expression" dxfId="42" priority="37">
      <formula>#REF!=0</formula>
    </cfRule>
  </conditionalFormatting>
  <conditionalFormatting sqref="E28">
    <cfRule type="expression" dxfId="41" priority="36">
      <formula>L28=0</formula>
    </cfRule>
  </conditionalFormatting>
  <conditionalFormatting sqref="E9">
    <cfRule type="expression" dxfId="40" priority="35">
      <formula>L9=0</formula>
    </cfRule>
  </conditionalFormatting>
  <conditionalFormatting sqref="E20">
    <cfRule type="expression" dxfId="39" priority="34">
      <formula>L20=0</formula>
    </cfRule>
  </conditionalFormatting>
  <conditionalFormatting sqref="E30">
    <cfRule type="expression" dxfId="38" priority="33">
      <formula>L30=0</formula>
    </cfRule>
  </conditionalFormatting>
  <conditionalFormatting sqref="E37">
    <cfRule type="expression" dxfId="37" priority="32">
      <formula>L37=0</formula>
    </cfRule>
  </conditionalFormatting>
  <conditionalFormatting sqref="E35">
    <cfRule type="expression" dxfId="36" priority="31">
      <formula>L35=0</formula>
    </cfRule>
  </conditionalFormatting>
  <conditionalFormatting sqref="E3:E8 E41:E43 E29 E21:E25 E31:E34 E38:E39 E36 E27 E10:E19">
    <cfRule type="expression" dxfId="35" priority="113">
      <formula>O3=0</formula>
    </cfRule>
  </conditionalFormatting>
  <conditionalFormatting sqref="B48 D48">
    <cfRule type="expression" dxfId="34" priority="114">
      <formula>N47=0</formula>
    </cfRule>
  </conditionalFormatting>
  <conditionalFormatting sqref="D2">
    <cfRule type="expression" dxfId="33" priority="30">
      <formula>K2=0</formula>
    </cfRule>
  </conditionalFormatting>
  <conditionalFormatting sqref="C2:C8 C10:C11 C13:C19 C24:C25 C21:C22 C38:C39 C31">
    <cfRule type="expression" dxfId="32" priority="29">
      <formula>J2=0</formula>
    </cfRule>
  </conditionalFormatting>
  <conditionalFormatting sqref="C41">
    <cfRule type="expression" dxfId="31" priority="28">
      <formula>#REF!=0</formula>
    </cfRule>
  </conditionalFormatting>
  <conditionalFormatting sqref="C42:C44 C46">
    <cfRule type="expression" dxfId="30" priority="27">
      <formula>#REF!=0</formula>
    </cfRule>
  </conditionalFormatting>
  <conditionalFormatting sqref="C45">
    <cfRule type="expression" dxfId="29" priority="26">
      <formula>#REF!=0</formula>
    </cfRule>
  </conditionalFormatting>
  <conditionalFormatting sqref="C40:D40">
    <cfRule type="expression" dxfId="28" priority="25">
      <formula>J40=0</formula>
    </cfRule>
  </conditionalFormatting>
  <conditionalFormatting sqref="D44:D46">
    <cfRule type="expression" dxfId="27" priority="24">
      <formula>#REF!=0</formula>
    </cfRule>
  </conditionalFormatting>
  <conditionalFormatting sqref="D9">
    <cfRule type="expression" dxfId="26" priority="23">
      <formula>K9=0</formula>
    </cfRule>
  </conditionalFormatting>
  <conditionalFormatting sqref="D20">
    <cfRule type="expression" dxfId="25" priority="22">
      <formula>K20=0</formula>
    </cfRule>
  </conditionalFormatting>
  <conditionalFormatting sqref="D28">
    <cfRule type="expression" dxfId="24" priority="21">
      <formula>K28=0</formula>
    </cfRule>
  </conditionalFormatting>
  <conditionalFormatting sqref="D30">
    <cfRule type="expression" dxfId="23" priority="20">
      <formula>K30=0</formula>
    </cfRule>
  </conditionalFormatting>
  <conditionalFormatting sqref="D26">
    <cfRule type="expression" dxfId="22" priority="19">
      <formula>K26=0</formula>
    </cfRule>
  </conditionalFormatting>
  <conditionalFormatting sqref="E26">
    <cfRule type="expression" dxfId="21" priority="18">
      <formula>L26=0</formula>
    </cfRule>
  </conditionalFormatting>
  <conditionalFormatting sqref="D35">
    <cfRule type="expression" dxfId="20" priority="17">
      <formula>K35=0</formula>
    </cfRule>
  </conditionalFormatting>
  <conditionalFormatting sqref="D37">
    <cfRule type="expression" dxfId="19" priority="16">
      <formula>K37=0</formula>
    </cfRule>
  </conditionalFormatting>
  <conditionalFormatting sqref="R2:T39 R47:T48">
    <cfRule type="expression" dxfId="18" priority="15">
      <formula>Y2=0</formula>
    </cfRule>
  </conditionalFormatting>
  <conditionalFormatting sqref="R31:T31">
    <cfRule type="expression" dxfId="17" priority="14">
      <formula>Y31=0</formula>
    </cfRule>
  </conditionalFormatting>
  <conditionalFormatting sqref="R36:T36">
    <cfRule type="expression" dxfId="16" priority="13">
      <formula>Y36=0</formula>
    </cfRule>
  </conditionalFormatting>
  <conditionalFormatting sqref="R40:T40">
    <cfRule type="expression" dxfId="15" priority="12">
      <formula>Y40=0</formula>
    </cfRule>
  </conditionalFormatting>
  <conditionalFormatting sqref="R41:T44 R46:T46">
    <cfRule type="expression" dxfId="14" priority="11">
      <formula>#REF!=0</formula>
    </cfRule>
  </conditionalFormatting>
  <conditionalFormatting sqref="R45:T45">
    <cfRule type="expression" dxfId="13" priority="10">
      <formula>#REF!=0</formula>
    </cfRule>
  </conditionalFormatting>
  <conditionalFormatting sqref="C9">
    <cfRule type="expression" dxfId="12" priority="9">
      <formula>J9=0</formula>
    </cfRule>
  </conditionalFormatting>
  <conditionalFormatting sqref="C12">
    <cfRule type="expression" dxfId="11" priority="8">
      <formula>J12=0</formula>
    </cfRule>
  </conditionalFormatting>
  <conditionalFormatting sqref="C23">
    <cfRule type="expression" dxfId="10" priority="7">
      <formula>J23=0</formula>
    </cfRule>
  </conditionalFormatting>
  <conditionalFormatting sqref="C20">
    <cfRule type="expression" dxfId="9" priority="6">
      <formula>J20=0</formula>
    </cfRule>
  </conditionalFormatting>
  <conditionalFormatting sqref="C34:C37">
    <cfRule type="expression" dxfId="8" priority="5">
      <formula>J34=0</formula>
    </cfRule>
  </conditionalFormatting>
  <conditionalFormatting sqref="C36">
    <cfRule type="expression" dxfId="7" priority="4">
      <formula>J36=0</formula>
    </cfRule>
  </conditionalFormatting>
  <conditionalFormatting sqref="C32">
    <cfRule type="expression" dxfId="6" priority="3">
      <formula>J32=0</formula>
    </cfRule>
  </conditionalFormatting>
  <conditionalFormatting sqref="C33">
    <cfRule type="expression" dxfId="5" priority="2">
      <formula>J33=0</formula>
    </cfRule>
  </conditionalFormatting>
  <conditionalFormatting sqref="C26:C30">
    <cfRule type="expression" dxfId="4" priority="1">
      <formula>J26=0</formula>
    </cfRule>
  </conditionalFormatting>
  <pageMargins left="0.23622047244094491" right="0.23622047244094491" top="0.35433070866141736" bottom="0.35433070866141736" header="0.31496062992125984" footer="0.31496062992125984"/>
  <pageSetup paperSize="9" orientation="landscape" r:id="rId1"/>
  <customProperties>
    <customPr name="SheetOption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9"/>
  <sheetViews>
    <sheetView showGridLines="0" workbookViewId="0">
      <selection activeCell="E3" sqref="E3"/>
    </sheetView>
  </sheetViews>
  <sheetFormatPr defaultRowHeight="12.75" x14ac:dyDescent="0.2"/>
  <cols>
    <col min="1" max="1" width="45.28515625" customWidth="1"/>
    <col min="2" max="6" width="10.5703125" customWidth="1"/>
    <col min="7" max="9" width="9.140625" customWidth="1"/>
    <col min="12" max="13" width="9.140625" customWidth="1"/>
  </cols>
  <sheetData>
    <row r="2" spans="1:13" ht="20.25" x14ac:dyDescent="0.3">
      <c r="A2" s="59" t="s">
        <v>79</v>
      </c>
      <c r="B2" s="59"/>
      <c r="C2" s="59"/>
      <c r="E2" s="59"/>
    </row>
    <row r="3" spans="1:13" ht="25.5" customHeight="1" x14ac:dyDescent="0.2">
      <c r="A3" s="54" t="s">
        <v>78</v>
      </c>
      <c r="B3" s="57" t="s">
        <v>89</v>
      </c>
      <c r="C3" s="57" t="s">
        <v>88</v>
      </c>
      <c r="D3" s="57" t="s">
        <v>82</v>
      </c>
      <c r="E3" s="57" t="s">
        <v>80</v>
      </c>
      <c r="F3" s="57" t="s">
        <v>43</v>
      </c>
      <c r="G3" s="57" t="s">
        <v>15</v>
      </c>
      <c r="H3" s="57" t="s">
        <v>16</v>
      </c>
      <c r="I3" s="58" t="s">
        <v>17</v>
      </c>
      <c r="J3" s="57" t="s">
        <v>18</v>
      </c>
      <c r="K3" s="57" t="s">
        <v>19</v>
      </c>
      <c r="L3" s="57" t="s">
        <v>20</v>
      </c>
      <c r="M3" s="57" t="s">
        <v>25</v>
      </c>
    </row>
    <row r="4" spans="1:13" x14ac:dyDescent="0.2">
      <c r="A4" s="48" t="s">
        <v>77</v>
      </c>
      <c r="B4" s="38">
        <v>18831</v>
      </c>
      <c r="C4" s="38">
        <v>3319</v>
      </c>
      <c r="D4" s="38">
        <v>4939</v>
      </c>
      <c r="E4" s="38">
        <v>5452</v>
      </c>
      <c r="F4" s="38">
        <v>5121</v>
      </c>
      <c r="G4" s="38">
        <v>11818</v>
      </c>
      <c r="H4" s="38">
        <v>1064</v>
      </c>
      <c r="I4" s="38">
        <v>4268</v>
      </c>
      <c r="J4" s="38">
        <v>3190</v>
      </c>
      <c r="K4" s="38">
        <v>3296</v>
      </c>
      <c r="L4" s="38">
        <v>7920</v>
      </c>
      <c r="M4" s="38">
        <v>10102</v>
      </c>
    </row>
    <row r="5" spans="1:13" x14ac:dyDescent="0.2">
      <c r="A5" s="48" t="s">
        <v>76</v>
      </c>
      <c r="B5" s="38">
        <v>3597</v>
      </c>
      <c r="C5" s="38">
        <v>1096</v>
      </c>
      <c r="D5" s="38">
        <v>817</v>
      </c>
      <c r="E5" s="38">
        <v>1044</v>
      </c>
      <c r="F5" s="38">
        <v>640</v>
      </c>
      <c r="G5" s="38">
        <v>4687</v>
      </c>
      <c r="H5" s="38">
        <v>3107</v>
      </c>
      <c r="I5" s="38">
        <v>450</v>
      </c>
      <c r="J5" s="38">
        <v>492</v>
      </c>
      <c r="K5" s="38">
        <v>638</v>
      </c>
      <c r="L5" s="38">
        <v>1808</v>
      </c>
      <c r="M5" s="38">
        <v>1858</v>
      </c>
    </row>
    <row r="6" spans="1:13" x14ac:dyDescent="0.2">
      <c r="A6" s="56" t="s">
        <v>75</v>
      </c>
      <c r="B6" s="55">
        <v>22428</v>
      </c>
      <c r="C6" s="55">
        <v>4415</v>
      </c>
      <c r="D6" s="55">
        <v>5756</v>
      </c>
      <c r="E6" s="55">
        <v>6496</v>
      </c>
      <c r="F6" s="55">
        <v>5761</v>
      </c>
      <c r="G6" s="55">
        <v>16505</v>
      </c>
      <c r="H6" s="55">
        <v>4171</v>
      </c>
      <c r="I6" s="55">
        <v>4718</v>
      </c>
      <c r="J6" s="55">
        <v>3682</v>
      </c>
      <c r="K6" s="55">
        <v>3934</v>
      </c>
      <c r="L6" s="55">
        <v>9728</v>
      </c>
      <c r="M6" s="55">
        <v>11960</v>
      </c>
    </row>
    <row r="7" spans="1:13" x14ac:dyDescent="0.2">
      <c r="A7" s="48" t="s">
        <v>74</v>
      </c>
      <c r="B7" s="38">
        <v>-11130</v>
      </c>
      <c r="C7" s="38">
        <v>-1739</v>
      </c>
      <c r="D7" s="38">
        <v>-3258</v>
      </c>
      <c r="E7" s="38">
        <v>-3659</v>
      </c>
      <c r="F7" s="38">
        <v>-2474</v>
      </c>
      <c r="G7" s="38">
        <v>-7930</v>
      </c>
      <c r="H7" s="38">
        <v>-1870</v>
      </c>
      <c r="I7" s="38">
        <v>-2744</v>
      </c>
      <c r="J7" s="38">
        <v>-1755</v>
      </c>
      <c r="K7" s="38">
        <v>-1561</v>
      </c>
      <c r="L7" s="38">
        <v>-3424</v>
      </c>
      <c r="M7" s="38">
        <v>-4915</v>
      </c>
    </row>
    <row r="8" spans="1:13" x14ac:dyDescent="0.2">
      <c r="A8" s="48" t="s">
        <v>73</v>
      </c>
      <c r="B8" s="38">
        <v>-3626</v>
      </c>
      <c r="C8" s="38">
        <v>-761</v>
      </c>
      <c r="D8" s="38">
        <v>-1045</v>
      </c>
      <c r="E8" s="38">
        <v>-774</v>
      </c>
      <c r="F8" s="38">
        <v>-1046</v>
      </c>
      <c r="G8" s="38">
        <v>-3140</v>
      </c>
      <c r="H8" s="38">
        <v>-1026</v>
      </c>
      <c r="I8" s="38">
        <v>-748</v>
      </c>
      <c r="J8" s="38">
        <v>-727</v>
      </c>
      <c r="K8" s="38">
        <v>-639</v>
      </c>
      <c r="L8" s="38">
        <v>-2149</v>
      </c>
      <c r="M8" s="38">
        <v>-1900</v>
      </c>
    </row>
    <row r="9" spans="1:13" x14ac:dyDescent="0.2">
      <c r="A9" s="48" t="s">
        <v>72</v>
      </c>
      <c r="B9" s="38">
        <v>1210</v>
      </c>
      <c r="C9" s="38">
        <v>423</v>
      </c>
      <c r="D9" s="38">
        <v>242</v>
      </c>
      <c r="E9" s="38">
        <v>259</v>
      </c>
      <c r="F9" s="38">
        <v>286</v>
      </c>
      <c r="G9" s="38">
        <v>595</v>
      </c>
      <c r="H9" s="38">
        <v>367</v>
      </c>
      <c r="I9" s="38">
        <v>110</v>
      </c>
      <c r="J9" s="38">
        <v>-16</v>
      </c>
      <c r="K9" s="38">
        <v>134</v>
      </c>
      <c r="L9" s="38">
        <v>141</v>
      </c>
      <c r="M9" s="38">
        <v>-255</v>
      </c>
    </row>
    <row r="10" spans="1:13" x14ac:dyDescent="0.2">
      <c r="A10" s="48" t="s">
        <v>71</v>
      </c>
      <c r="B10" s="38">
        <v>2961</v>
      </c>
      <c r="C10" s="38">
        <v>2694</v>
      </c>
      <c r="D10" s="38">
        <v>-39</v>
      </c>
      <c r="E10" s="38">
        <v>-44</v>
      </c>
      <c r="F10" s="38">
        <v>350</v>
      </c>
      <c r="G10" s="38">
        <v>7</v>
      </c>
      <c r="H10" s="38">
        <v>29</v>
      </c>
      <c r="I10" s="38">
        <v>-9</v>
      </c>
      <c r="J10" s="38">
        <v>-13</v>
      </c>
      <c r="K10" s="38">
        <v>0</v>
      </c>
      <c r="L10" s="38">
        <v>1856</v>
      </c>
      <c r="M10" s="38">
        <v>73</v>
      </c>
    </row>
    <row r="11" spans="1:13" x14ac:dyDescent="0.2">
      <c r="A11" s="48" t="s">
        <v>70</v>
      </c>
      <c r="B11" s="38">
        <v>24</v>
      </c>
      <c r="C11" s="38">
        <v>22</v>
      </c>
      <c r="D11" s="38">
        <v>-13</v>
      </c>
      <c r="E11" s="38">
        <v>-8</v>
      </c>
      <c r="F11" s="38">
        <v>23</v>
      </c>
      <c r="G11" s="38">
        <v>114</v>
      </c>
      <c r="H11" s="38">
        <v>23</v>
      </c>
      <c r="I11" s="38">
        <v>57</v>
      </c>
      <c r="J11" s="38">
        <v>5</v>
      </c>
      <c r="K11" s="38">
        <v>29</v>
      </c>
      <c r="L11" s="38">
        <v>-95</v>
      </c>
      <c r="M11" s="38">
        <v>-710</v>
      </c>
    </row>
    <row r="12" spans="1:13" x14ac:dyDescent="0.2">
      <c r="A12" s="56" t="s">
        <v>69</v>
      </c>
      <c r="B12" s="55">
        <v>11867</v>
      </c>
      <c r="C12" s="55">
        <v>5054</v>
      </c>
      <c r="D12" s="55">
        <v>1643</v>
      </c>
      <c r="E12" s="55">
        <v>2270</v>
      </c>
      <c r="F12" s="55">
        <v>2900</v>
      </c>
      <c r="G12" s="55">
        <v>6151</v>
      </c>
      <c r="H12" s="55">
        <v>1694</v>
      </c>
      <c r="I12" s="55">
        <v>1384</v>
      </c>
      <c r="J12" s="55">
        <v>1176</v>
      </c>
      <c r="K12" s="55">
        <v>1897</v>
      </c>
      <c r="L12" s="55">
        <v>6057</v>
      </c>
      <c r="M12" s="55">
        <v>4253</v>
      </c>
    </row>
    <row r="13" spans="1:13" x14ac:dyDescent="0.2">
      <c r="A13" s="48" t="s">
        <v>68</v>
      </c>
      <c r="B13" s="38">
        <v>-3565</v>
      </c>
      <c r="C13" s="38">
        <v>-1034</v>
      </c>
      <c r="D13" s="38">
        <v>-864</v>
      </c>
      <c r="E13" s="38">
        <v>-861</v>
      </c>
      <c r="F13" s="38">
        <v>-806</v>
      </c>
      <c r="G13" s="38">
        <v>-3164</v>
      </c>
      <c r="H13" s="38">
        <v>-853</v>
      </c>
      <c r="I13" s="38">
        <v>-851</v>
      </c>
      <c r="J13" s="38">
        <v>-748</v>
      </c>
      <c r="K13" s="38">
        <v>-712</v>
      </c>
      <c r="L13" s="38">
        <v>-2574</v>
      </c>
      <c r="M13" s="38">
        <v>-2020</v>
      </c>
    </row>
    <row r="14" spans="1:13" x14ac:dyDescent="0.2">
      <c r="A14" s="48" t="s">
        <v>67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-504</v>
      </c>
      <c r="H14" s="38">
        <v>-504</v>
      </c>
      <c r="I14" s="38">
        <v>0</v>
      </c>
      <c r="J14" s="38">
        <v>0</v>
      </c>
      <c r="K14" s="38">
        <v>0</v>
      </c>
      <c r="L14" s="38">
        <v>0</v>
      </c>
      <c r="M14" s="38">
        <v>-339</v>
      </c>
    </row>
    <row r="15" spans="1:13" x14ac:dyDescent="0.2">
      <c r="A15" s="56" t="s">
        <v>66</v>
      </c>
      <c r="B15" s="55">
        <v>8302</v>
      </c>
      <c r="C15" s="55">
        <v>4020</v>
      </c>
      <c r="D15" s="55">
        <v>779</v>
      </c>
      <c r="E15" s="55">
        <v>1409</v>
      </c>
      <c r="F15" s="55">
        <v>2094</v>
      </c>
      <c r="G15" s="55">
        <v>2483</v>
      </c>
      <c r="H15" s="55">
        <v>337</v>
      </c>
      <c r="I15" s="55">
        <v>533</v>
      </c>
      <c r="J15" s="55">
        <v>428</v>
      </c>
      <c r="K15" s="55">
        <v>1185</v>
      </c>
      <c r="L15" s="55">
        <v>3483</v>
      </c>
      <c r="M15" s="55">
        <v>1894</v>
      </c>
    </row>
    <row r="16" spans="1:13" x14ac:dyDescent="0.2">
      <c r="A16" s="50" t="s">
        <v>65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</row>
    <row r="17" spans="1:13" x14ac:dyDescent="0.2">
      <c r="A17" s="56" t="s">
        <v>64</v>
      </c>
      <c r="B17" s="55">
        <v>8302</v>
      </c>
      <c r="C17" s="55">
        <v>4020</v>
      </c>
      <c r="D17" s="55">
        <v>779</v>
      </c>
      <c r="E17" s="55">
        <v>1409</v>
      </c>
      <c r="F17" s="55">
        <v>2094</v>
      </c>
      <c r="G17" s="55">
        <v>2483</v>
      </c>
      <c r="H17" s="55">
        <v>337</v>
      </c>
      <c r="I17" s="55">
        <v>533</v>
      </c>
      <c r="J17" s="55">
        <v>428</v>
      </c>
      <c r="K17" s="55">
        <v>1185</v>
      </c>
      <c r="L17" s="55">
        <v>3483</v>
      </c>
      <c r="M17" s="55">
        <v>1894</v>
      </c>
    </row>
    <row r="18" spans="1:13" x14ac:dyDescent="0.2">
      <c r="A18" s="56" t="s">
        <v>63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504</v>
      </c>
      <c r="H18" s="55">
        <v>504</v>
      </c>
      <c r="I18" s="55">
        <v>0</v>
      </c>
      <c r="J18" s="55">
        <v>0</v>
      </c>
      <c r="K18" s="55">
        <v>0</v>
      </c>
      <c r="L18" s="55">
        <v>0</v>
      </c>
      <c r="M18" s="55">
        <v>339</v>
      </c>
    </row>
    <row r="19" spans="1:13" x14ac:dyDescent="0.2">
      <c r="A19" s="56" t="s">
        <v>62</v>
      </c>
      <c r="B19" s="55">
        <v>8302</v>
      </c>
      <c r="C19" s="55">
        <v>4020</v>
      </c>
      <c r="D19" s="55">
        <v>779</v>
      </c>
      <c r="E19" s="55">
        <v>1409</v>
      </c>
      <c r="F19" s="55">
        <v>2094</v>
      </c>
      <c r="G19" s="55">
        <v>2987</v>
      </c>
      <c r="H19" s="55">
        <v>841</v>
      </c>
      <c r="I19" s="55">
        <v>533</v>
      </c>
      <c r="J19" s="55">
        <v>428</v>
      </c>
      <c r="K19" s="55">
        <v>1185</v>
      </c>
      <c r="L19" s="55">
        <v>3483</v>
      </c>
      <c r="M19" s="55">
        <v>2233</v>
      </c>
    </row>
    <row r="21" spans="1:13" x14ac:dyDescent="0.2">
      <c r="A21" s="54" t="s">
        <v>61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3" x14ac:dyDescent="0.2">
      <c r="A22" s="48" t="s">
        <v>60</v>
      </c>
      <c r="B22" s="38">
        <v>52202</v>
      </c>
      <c r="C22" s="38">
        <v>52202</v>
      </c>
      <c r="D22" s="38">
        <v>51837</v>
      </c>
      <c r="E22" s="38">
        <v>49960</v>
      </c>
      <c r="F22" s="38">
        <v>50550</v>
      </c>
      <c r="G22" s="38">
        <v>50653</v>
      </c>
      <c r="H22" s="38">
        <v>50653</v>
      </c>
      <c r="I22" s="38">
        <v>51446</v>
      </c>
      <c r="J22" s="38">
        <v>51158</v>
      </c>
      <c r="K22" s="38">
        <v>48656</v>
      </c>
      <c r="L22" s="38">
        <v>42455</v>
      </c>
      <c r="M22" s="38">
        <v>40266</v>
      </c>
    </row>
    <row r="23" spans="1:13" ht="22.5" x14ac:dyDescent="0.2">
      <c r="A23" s="52" t="s">
        <v>90</v>
      </c>
      <c r="B23" s="38">
        <v>865</v>
      </c>
      <c r="C23" s="38">
        <v>865</v>
      </c>
      <c r="D23" s="38">
        <v>825</v>
      </c>
      <c r="E23" s="38">
        <v>1080</v>
      </c>
      <c r="F23" s="38">
        <v>1126</v>
      </c>
      <c r="G23" s="38">
        <v>1227</v>
      </c>
      <c r="H23" s="38">
        <v>1227</v>
      </c>
      <c r="I23" s="38">
        <v>1203</v>
      </c>
      <c r="J23" s="38">
        <v>1231</v>
      </c>
      <c r="K23" s="38">
        <v>1236</v>
      </c>
      <c r="L23" s="38">
        <v>1139</v>
      </c>
      <c r="M23" s="38">
        <v>1368</v>
      </c>
    </row>
    <row r="24" spans="1:13" x14ac:dyDescent="0.2">
      <c r="A24" s="48" t="s">
        <v>59</v>
      </c>
      <c r="B24" s="38">
        <v>4110</v>
      </c>
      <c r="C24" s="38">
        <v>4110</v>
      </c>
      <c r="D24" s="38">
        <v>3413</v>
      </c>
      <c r="E24" s="38">
        <v>1510</v>
      </c>
      <c r="F24" s="38">
        <v>-340</v>
      </c>
      <c r="G24" s="38">
        <v>3077</v>
      </c>
      <c r="H24" s="38">
        <v>3077</v>
      </c>
      <c r="I24" s="38">
        <v>4806</v>
      </c>
      <c r="J24" s="38">
        <v>2542</v>
      </c>
      <c r="K24" s="38">
        <v>2476</v>
      </c>
      <c r="L24" s="38">
        <v>605</v>
      </c>
      <c r="M24" s="38">
        <v>2629</v>
      </c>
    </row>
    <row r="25" spans="1:13" x14ac:dyDescent="0.2">
      <c r="A25" s="48" t="s">
        <v>58</v>
      </c>
      <c r="B25" s="38">
        <v>-2452</v>
      </c>
      <c r="C25" s="38">
        <v>-2452</v>
      </c>
      <c r="D25" s="38">
        <v>-3449</v>
      </c>
      <c r="E25" s="38">
        <v>-3694</v>
      </c>
      <c r="F25" s="38">
        <v>-3604</v>
      </c>
      <c r="G25" s="38">
        <v>-2598</v>
      </c>
      <c r="H25" s="38">
        <v>-2598</v>
      </c>
      <c r="I25" s="38">
        <v>-2582</v>
      </c>
      <c r="J25" s="38">
        <v>-3561</v>
      </c>
      <c r="K25" s="38">
        <v>-2937</v>
      </c>
      <c r="L25" s="38">
        <v>-1196</v>
      </c>
      <c r="M25" s="38">
        <v>-519</v>
      </c>
    </row>
    <row r="26" spans="1:13" x14ac:dyDescent="0.2">
      <c r="A26" s="48" t="s">
        <v>57</v>
      </c>
      <c r="B26" s="38">
        <v>1723</v>
      </c>
      <c r="C26" s="38">
        <v>1723</v>
      </c>
      <c r="D26" s="38">
        <v>3153</v>
      </c>
      <c r="E26" s="38">
        <v>2573</v>
      </c>
      <c r="F26" s="38">
        <v>1849</v>
      </c>
      <c r="G26" s="38">
        <v>479</v>
      </c>
      <c r="H26" s="38">
        <v>479</v>
      </c>
      <c r="I26" s="38">
        <v>-299</v>
      </c>
      <c r="J26" s="38">
        <v>-1158</v>
      </c>
      <c r="K26" s="38">
        <v>-973</v>
      </c>
      <c r="L26" s="38">
        <v>-178</v>
      </c>
      <c r="M26" s="38">
        <v>-224</v>
      </c>
    </row>
    <row r="27" spans="1:13" x14ac:dyDescent="0.2">
      <c r="A27" s="48" t="s">
        <v>56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</row>
    <row r="28" spans="1:13" x14ac:dyDescent="0.2">
      <c r="A28" s="48" t="s">
        <v>55</v>
      </c>
      <c r="B28" s="38">
        <v>-2785</v>
      </c>
      <c r="C28" s="38">
        <v>-2785</v>
      </c>
      <c r="D28" s="38">
        <v>-2746</v>
      </c>
      <c r="E28" s="38">
        <v>-2633</v>
      </c>
      <c r="F28" s="38">
        <v>-2536</v>
      </c>
      <c r="G28" s="38">
        <v>-2461</v>
      </c>
      <c r="H28" s="38">
        <v>-2461</v>
      </c>
      <c r="I28" s="38">
        <v>-2354</v>
      </c>
      <c r="J28" s="38">
        <v>-2360</v>
      </c>
      <c r="K28" s="38">
        <v>-2242</v>
      </c>
      <c r="L28" s="38">
        <v>-2074</v>
      </c>
      <c r="M28" s="38">
        <v>-1575</v>
      </c>
    </row>
    <row r="29" spans="1:13" x14ac:dyDescent="0.2">
      <c r="A29" s="48" t="s">
        <v>54</v>
      </c>
      <c r="B29" s="38">
        <v>-1894</v>
      </c>
      <c r="C29" s="38">
        <v>-1894</v>
      </c>
      <c r="D29" s="38">
        <v>-1916</v>
      </c>
      <c r="E29" s="38">
        <v>-1921</v>
      </c>
      <c r="F29" s="38">
        <v>-1749</v>
      </c>
      <c r="G29" s="38">
        <v>-1648</v>
      </c>
      <c r="H29" s="38">
        <v>-1648</v>
      </c>
      <c r="I29" s="38">
        <v>-1602</v>
      </c>
      <c r="J29" s="38">
        <v>-1534</v>
      </c>
      <c r="K29" s="38">
        <v>-1500</v>
      </c>
      <c r="L29" s="38">
        <v>-1438</v>
      </c>
      <c r="M29" s="38">
        <v>-696</v>
      </c>
    </row>
    <row r="30" spans="1:13" x14ac:dyDescent="0.2">
      <c r="A30" s="48" t="s">
        <v>53</v>
      </c>
      <c r="B30" s="38">
        <v>980</v>
      </c>
      <c r="C30" s="38">
        <v>980</v>
      </c>
      <c r="D30" s="38">
        <v>-2579</v>
      </c>
      <c r="E30" s="38">
        <v>-2365</v>
      </c>
      <c r="F30" s="38">
        <v>-1984</v>
      </c>
      <c r="G30" s="38">
        <v>-1296</v>
      </c>
      <c r="H30" s="38">
        <v>-1296</v>
      </c>
      <c r="I30" s="38">
        <v>-1296</v>
      </c>
      <c r="J30" s="38">
        <v>-1106</v>
      </c>
      <c r="K30" s="38">
        <v>-1095</v>
      </c>
      <c r="L30" s="38">
        <v>-1031</v>
      </c>
      <c r="M30" s="38">
        <v>-1304</v>
      </c>
    </row>
    <row r="31" spans="1:13" x14ac:dyDescent="0.2">
      <c r="A31" s="48" t="s">
        <v>52</v>
      </c>
      <c r="B31" s="38">
        <v>76</v>
      </c>
      <c r="C31" s="38">
        <v>76</v>
      </c>
      <c r="D31" s="38">
        <v>-7</v>
      </c>
      <c r="E31" s="38">
        <v>9</v>
      </c>
      <c r="F31" s="38">
        <v>38</v>
      </c>
      <c r="G31" s="38">
        <v>573</v>
      </c>
      <c r="H31" s="38">
        <v>573</v>
      </c>
      <c r="I31" s="38">
        <v>483</v>
      </c>
      <c r="J31" s="38">
        <v>429</v>
      </c>
      <c r="K31" s="38">
        <v>429</v>
      </c>
      <c r="L31" s="38">
        <v>419</v>
      </c>
      <c r="M31" s="38">
        <v>-10</v>
      </c>
    </row>
    <row r="32" spans="1:13" x14ac:dyDescent="0.2">
      <c r="A32" s="50" t="s">
        <v>51</v>
      </c>
      <c r="B32" s="49">
        <v>52825</v>
      </c>
      <c r="C32" s="49">
        <v>52825</v>
      </c>
      <c r="D32" s="49">
        <v>48531</v>
      </c>
      <c r="E32" s="49">
        <v>44519</v>
      </c>
      <c r="F32" s="49">
        <v>43350</v>
      </c>
      <c r="G32" s="49">
        <v>48006</v>
      </c>
      <c r="H32" s="49">
        <v>48006</v>
      </c>
      <c r="I32" s="49">
        <v>49805</v>
      </c>
      <c r="J32" s="49">
        <v>45641</v>
      </c>
      <c r="K32" s="49">
        <v>44050</v>
      </c>
      <c r="L32" s="49">
        <v>38701</v>
      </c>
      <c r="M32" s="49">
        <v>39935</v>
      </c>
    </row>
    <row r="33" spans="1:13" x14ac:dyDescent="0.2">
      <c r="A33" s="48" t="s">
        <v>50</v>
      </c>
      <c r="B33" s="35">
        <v>16.5</v>
      </c>
      <c r="C33" s="35">
        <v>16.5</v>
      </c>
      <c r="D33" s="35">
        <v>9.4</v>
      </c>
      <c r="E33" s="35">
        <v>9.6999999999999993</v>
      </c>
      <c r="F33" s="35">
        <v>7.8</v>
      </c>
      <c r="G33" s="35">
        <v>5.7</v>
      </c>
      <c r="H33" s="35">
        <v>5.7</v>
      </c>
      <c r="I33" s="35">
        <v>5.0999999999999996</v>
      </c>
      <c r="J33" s="35">
        <v>4.5</v>
      </c>
      <c r="K33" s="35">
        <v>5.5</v>
      </c>
      <c r="L33" s="35">
        <v>8.9</v>
      </c>
      <c r="M33" s="35">
        <v>4.8</v>
      </c>
    </row>
    <row r="34" spans="1:13" x14ac:dyDescent="0.2">
      <c r="A34" s="50" t="s">
        <v>49</v>
      </c>
      <c r="B34" s="51">
        <v>16.5</v>
      </c>
      <c r="C34" s="51">
        <v>16.5</v>
      </c>
      <c r="D34" s="51">
        <v>10.4</v>
      </c>
      <c r="E34" s="51">
        <v>10.8</v>
      </c>
      <c r="F34" s="51">
        <v>8.9</v>
      </c>
      <c r="G34" s="51">
        <v>6.9</v>
      </c>
      <c r="H34" s="51">
        <v>6.9</v>
      </c>
      <c r="I34" s="51">
        <v>5.0999999999999996</v>
      </c>
      <c r="J34" s="51">
        <v>4.5</v>
      </c>
      <c r="K34" s="51">
        <v>5.5</v>
      </c>
      <c r="L34" s="51">
        <v>8.9</v>
      </c>
      <c r="M34" s="51">
        <v>5.7</v>
      </c>
    </row>
    <row r="35" spans="1:13" x14ac:dyDescent="0.2">
      <c r="A35" s="48" t="s">
        <v>48</v>
      </c>
      <c r="B35" s="38">
        <v>4347</v>
      </c>
      <c r="C35" s="38">
        <v>-1947</v>
      </c>
      <c r="D35" s="38">
        <v>-178</v>
      </c>
      <c r="E35" s="38">
        <v>760</v>
      </c>
      <c r="F35" s="38">
        <v>5712</v>
      </c>
      <c r="G35" s="38">
        <v>3074</v>
      </c>
      <c r="H35" s="38">
        <v>3126</v>
      </c>
      <c r="I35" s="38">
        <v>-954</v>
      </c>
      <c r="J35" s="38">
        <v>1059</v>
      </c>
      <c r="K35" s="38">
        <v>-157</v>
      </c>
      <c r="L35" s="38">
        <v>5198</v>
      </c>
      <c r="M35" s="38">
        <v>2485</v>
      </c>
    </row>
    <row r="36" spans="1:13" x14ac:dyDescent="0.2">
      <c r="A36" s="48" t="s">
        <v>47</v>
      </c>
      <c r="B36" s="38">
        <v>-12426</v>
      </c>
      <c r="C36" s="38">
        <v>-4001</v>
      </c>
      <c r="D36" s="38">
        <v>-3936</v>
      </c>
      <c r="E36" s="38">
        <v>-1717</v>
      </c>
      <c r="F36" s="38">
        <v>-2772</v>
      </c>
      <c r="G36" s="38">
        <v>-10192</v>
      </c>
      <c r="H36" s="38">
        <v>-2085</v>
      </c>
      <c r="I36" s="38">
        <v>-3209</v>
      </c>
      <c r="J36" s="38">
        <v>-1933</v>
      </c>
      <c r="K36" s="38">
        <v>-2965</v>
      </c>
      <c r="L36" s="38">
        <v>-7827</v>
      </c>
      <c r="M36" s="38">
        <v>-9485</v>
      </c>
    </row>
    <row r="37" spans="1:13" x14ac:dyDescent="0.2">
      <c r="A37" s="48" t="s">
        <v>46</v>
      </c>
      <c r="B37" s="38">
        <v>6874</v>
      </c>
      <c r="C37" s="38">
        <v>4990</v>
      </c>
      <c r="D37" s="38">
        <v>-8</v>
      </c>
      <c r="E37" s="38">
        <v>4</v>
      </c>
      <c r="F37" s="38">
        <v>1887</v>
      </c>
      <c r="G37" s="38">
        <v>1603</v>
      </c>
      <c r="H37" s="38">
        <v>1673</v>
      </c>
      <c r="I37" s="38">
        <v>-28</v>
      </c>
      <c r="J37" s="38">
        <v>-45</v>
      </c>
      <c r="K37" s="38">
        <v>2</v>
      </c>
      <c r="L37" s="38">
        <v>7330</v>
      </c>
      <c r="M37" s="38">
        <v>7972</v>
      </c>
    </row>
    <row r="38" spans="1:13" x14ac:dyDescent="0.2">
      <c r="A38" s="50" t="s">
        <v>45</v>
      </c>
      <c r="B38" s="49">
        <v>-1205</v>
      </c>
      <c r="C38" s="49">
        <v>-958</v>
      </c>
      <c r="D38" s="49">
        <v>-4122</v>
      </c>
      <c r="E38" s="49">
        <v>-953</v>
      </c>
      <c r="F38" s="49">
        <v>4827</v>
      </c>
      <c r="G38" s="49">
        <v>-5515</v>
      </c>
      <c r="H38" s="49">
        <v>2714</v>
      </c>
      <c r="I38" s="49">
        <v>-4191</v>
      </c>
      <c r="J38" s="49">
        <v>-919</v>
      </c>
      <c r="K38" s="49">
        <v>-3120</v>
      </c>
      <c r="L38" s="49">
        <v>4701</v>
      </c>
      <c r="M38" s="49">
        <v>972</v>
      </c>
    </row>
    <row r="39" spans="1:13" x14ac:dyDescent="0.2">
      <c r="A39" s="48" t="s">
        <v>44</v>
      </c>
      <c r="B39" s="48"/>
      <c r="C39" s="48"/>
      <c r="D39" s="47"/>
      <c r="E39" s="47"/>
      <c r="F39" s="47"/>
      <c r="G39" s="47"/>
      <c r="H39" s="47"/>
      <c r="I39" s="47"/>
      <c r="J39" s="47"/>
      <c r="K39" s="47"/>
      <c r="L39" s="47"/>
      <c r="M39" s="47"/>
    </row>
  </sheetData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WP AssetBook</vt:lpstr>
      <vt:lpstr>WP statistics 2011-2016</vt:lpstr>
      <vt:lpstr>WP segment accounts</vt:lpstr>
      <vt:lpstr>'WP AssetBook'!Print_Area</vt:lpstr>
      <vt:lpstr>'WP statistics 2011-2016'!Print_Area</vt:lpstr>
    </vt:vector>
  </TitlesOfParts>
  <Company>DONG Energy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Skovgaard Andersen</dc:creator>
  <cp:lastModifiedBy>Sabine Lohse</cp:lastModifiedBy>
  <cp:lastPrinted>2016-03-17T11:19:16Z</cp:lastPrinted>
  <dcterms:created xsi:type="dcterms:W3CDTF">2012-03-30T08:22:43Z</dcterms:created>
  <dcterms:modified xsi:type="dcterms:W3CDTF">2017-02-01T16:31:06Z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